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stuff\QF MARKET\"/>
    </mc:Choice>
  </mc:AlternateContent>
  <xr:revisionPtr revIDLastSave="0" documentId="13_ncr:1_{EC1E3E18-EA9A-4005-B9E1-1E40DF3F46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mpetitive Analysis" sheetId="1" r:id="rId1"/>
    <sheet name="SPREADS Commecians" sheetId="3" r:id="rId2"/>
    <sheet name="CRYPTO COMMECIANS" sheetId="4" r:id="rId3"/>
  </sheets>
  <definedNames>
    <definedName name="_xlnm.Print_Area" localSheetId="0">'Competitive Analysis'!$A$1:$G$30</definedName>
  </definedNames>
  <calcPr calcId="191029"/>
</workbook>
</file>

<file path=xl/calcChain.xml><?xml version="1.0" encoding="utf-8"?>
<calcChain xmlns="http://schemas.openxmlformats.org/spreadsheetml/2006/main">
  <c r="B65" i="3" l="1"/>
  <c r="J57" i="3"/>
  <c r="I57" i="3"/>
  <c r="H57" i="3"/>
  <c r="G57" i="3"/>
  <c r="F57" i="3"/>
  <c r="E57" i="3"/>
  <c r="D57" i="3"/>
  <c r="C57" i="3"/>
  <c r="B57" i="3"/>
  <c r="J38" i="3"/>
  <c r="I38" i="3"/>
  <c r="G38" i="3"/>
  <c r="F38" i="3"/>
  <c r="E38" i="3"/>
  <c r="D38" i="3"/>
  <c r="C38" i="3"/>
  <c r="B38" i="3"/>
  <c r="B61" i="3"/>
  <c r="C61" i="3"/>
  <c r="D61" i="3"/>
  <c r="E61" i="3"/>
  <c r="F61" i="3"/>
  <c r="G61" i="3"/>
  <c r="J61" i="3"/>
  <c r="B96" i="3"/>
  <c r="B98" i="3" s="1"/>
  <c r="C96" i="3"/>
  <c r="C98" i="3" s="1"/>
  <c r="D96" i="3"/>
  <c r="D98" i="3" s="1"/>
  <c r="E96" i="3"/>
  <c r="E98" i="3" s="1"/>
  <c r="F96" i="3"/>
  <c r="F98" i="3" s="1"/>
  <c r="G96" i="3"/>
  <c r="G98" i="3" s="1"/>
  <c r="H96" i="3"/>
  <c r="H98" i="3" s="1"/>
  <c r="I96" i="3"/>
  <c r="I98" i="3" s="1"/>
  <c r="J96" i="3"/>
  <c r="J98" i="3" s="1"/>
  <c r="G43" i="3"/>
  <c r="C43" i="3"/>
  <c r="J65" i="3"/>
  <c r="G65" i="3"/>
  <c r="F65" i="3"/>
  <c r="E65" i="3"/>
  <c r="D65" i="3"/>
  <c r="C65" i="3"/>
  <c r="I33" i="3"/>
  <c r="E33" i="3"/>
  <c r="J20" i="3"/>
  <c r="G20" i="3"/>
  <c r="F20" i="3"/>
  <c r="E20" i="3"/>
  <c r="D20" i="3"/>
  <c r="C20" i="3"/>
  <c r="B20" i="3"/>
  <c r="B33" i="3"/>
  <c r="C33" i="3"/>
  <c r="D33" i="3"/>
  <c r="F33" i="3"/>
  <c r="G33" i="3"/>
  <c r="H33" i="3"/>
  <c r="J33" i="3"/>
  <c r="B16" i="3"/>
  <c r="C16" i="3"/>
  <c r="D16" i="3"/>
  <c r="E16" i="3"/>
  <c r="B24" i="3"/>
  <c r="C24" i="3"/>
  <c r="D24" i="3"/>
  <c r="E24" i="3"/>
  <c r="F24" i="3"/>
  <c r="G24" i="3"/>
  <c r="H24" i="3"/>
  <c r="I24" i="3"/>
  <c r="J24" i="3"/>
  <c r="B43" i="3"/>
  <c r="D43" i="3"/>
  <c r="E43" i="3"/>
  <c r="F43" i="3"/>
  <c r="H43" i="3"/>
  <c r="I43" i="3"/>
  <c r="J43" i="3"/>
  <c r="B53" i="3"/>
  <c r="C53" i="3"/>
  <c r="D53" i="3"/>
  <c r="E53" i="3"/>
  <c r="F53" i="3"/>
  <c r="G53" i="3"/>
  <c r="H53" i="3"/>
  <c r="I53" i="3"/>
  <c r="J53" i="3"/>
  <c r="B70" i="3"/>
  <c r="C70" i="3"/>
  <c r="D70" i="3"/>
  <c r="E70" i="3"/>
  <c r="F70" i="3"/>
  <c r="G70" i="3"/>
  <c r="H70" i="3"/>
  <c r="I70" i="3"/>
  <c r="J70" i="3"/>
  <c r="B77" i="3"/>
  <c r="B79" i="3" s="1"/>
  <c r="C77" i="3"/>
  <c r="C79" i="3" s="1"/>
  <c r="D77" i="3"/>
  <c r="D79" i="3" s="1"/>
  <c r="E77" i="3"/>
  <c r="E79" i="3" s="1"/>
  <c r="F77" i="3"/>
  <c r="F79" i="3" s="1"/>
  <c r="G77" i="3"/>
  <c r="G79" i="3" s="1"/>
  <c r="H77" i="3"/>
  <c r="H79" i="3" s="1"/>
  <c r="I77" i="3"/>
  <c r="I79" i="3" s="1"/>
  <c r="J77" i="3"/>
  <c r="J79" i="3" s="1"/>
  <c r="B90" i="3"/>
  <c r="B91" i="3" s="1"/>
  <c r="C90" i="3"/>
  <c r="C91" i="3" s="1"/>
  <c r="D90" i="3"/>
  <c r="D91" i="3" s="1"/>
  <c r="E90" i="3"/>
  <c r="E91" i="3" s="1"/>
  <c r="F90" i="3"/>
  <c r="F91" i="3" s="1"/>
  <c r="G90" i="3"/>
  <c r="G91" i="3" s="1"/>
  <c r="H90" i="3"/>
  <c r="H91" i="3" s="1"/>
  <c r="I90" i="3"/>
  <c r="I91" i="3" s="1"/>
  <c r="J90" i="3"/>
  <c r="J91" i="3" s="1"/>
  <c r="B104" i="3"/>
  <c r="B105" i="3" s="1"/>
  <c r="C104" i="3"/>
  <c r="C105" i="3" s="1"/>
  <c r="D104" i="3"/>
  <c r="D105" i="3" s="1"/>
  <c r="E104" i="3"/>
  <c r="E105" i="3" s="1"/>
  <c r="F104" i="3"/>
  <c r="F105" i="3" s="1"/>
  <c r="G104" i="3"/>
  <c r="G105" i="3" s="1"/>
  <c r="H104" i="3"/>
  <c r="H105" i="3" s="1"/>
  <c r="I104" i="3"/>
  <c r="I105" i="3" s="1"/>
  <c r="J104" i="3"/>
  <c r="J10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F24" authorId="0" shapeId="0" xr:uid="{51A5FEB4-93D3-4801-A453-A90933509472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just for MT4/5</t>
        </r>
      </text>
    </comment>
  </commentList>
</comments>
</file>

<file path=xl/sharedStrings.xml><?xml version="1.0" encoding="utf-8"?>
<sst xmlns="http://schemas.openxmlformats.org/spreadsheetml/2006/main" count="696" uniqueCount="339">
  <si>
    <t>PAMM accounts (Minimum investment=
50 USD, 50 EUR)-PAMM portfolios (Minimum investment=100 USD, 100 EUR)</t>
  </si>
  <si>
    <t>amarkets.trading</t>
  </si>
  <si>
    <t>alpariforexfa.org</t>
  </si>
  <si>
    <t>-</t>
  </si>
  <si>
    <t>?</t>
  </si>
  <si>
    <t>otetmarkets.com</t>
  </si>
  <si>
    <t>www.ifcmarkets.com</t>
  </si>
  <si>
    <t>EURUSD</t>
  </si>
  <si>
    <t>USDJPY</t>
  </si>
  <si>
    <t>USDCAD</t>
  </si>
  <si>
    <t>AUDUSD</t>
  </si>
  <si>
    <t>XAUUSD</t>
  </si>
  <si>
    <t>XAGUSD</t>
  </si>
  <si>
    <t>Dow Jones</t>
  </si>
  <si>
    <t>NQ 100</t>
  </si>
  <si>
    <t>S&amp;P500</t>
  </si>
  <si>
    <t>n/a</t>
  </si>
  <si>
    <t>QF MT5 Live Check</t>
  </si>
  <si>
    <t>18-19</t>
  </si>
  <si>
    <t>18-20</t>
  </si>
  <si>
    <t>25-28</t>
  </si>
  <si>
    <t>44-46</t>
  </si>
  <si>
    <t>41-42</t>
  </si>
  <si>
    <t>100000/0.0001</t>
  </si>
  <si>
    <t>100000/0.01</t>
  </si>
  <si>
    <t>100 Oz/0.01</t>
  </si>
  <si>
    <t>5000 Oz/0.001</t>
  </si>
  <si>
    <t>10 Contracts/0.1</t>
  </si>
  <si>
    <t>100 Contracts/0.01</t>
  </si>
  <si>
    <t>100000/0.00001</t>
  </si>
  <si>
    <t>100000/0.001</t>
  </si>
  <si>
    <t>1 Contracts/1</t>
  </si>
  <si>
    <t>100 Contracts/0.1</t>
  </si>
  <si>
    <t>15-16</t>
  </si>
  <si>
    <t>20-21</t>
  </si>
  <si>
    <t>37-39</t>
  </si>
  <si>
    <t>37-40</t>
  </si>
  <si>
    <t>100000/5</t>
  </si>
  <si>
    <t>100000/3</t>
  </si>
  <si>
    <t>100 Oz/2</t>
  </si>
  <si>
    <t>5000 Oz/3</t>
  </si>
  <si>
    <t>10 Contracts/2</t>
  </si>
  <si>
    <t>10</t>
  </si>
  <si>
    <t>10-11</t>
  </si>
  <si>
    <t>16-19</t>
  </si>
  <si>
    <t>6-9</t>
  </si>
  <si>
    <t>32-35</t>
  </si>
  <si>
    <t>32-33</t>
  </si>
  <si>
    <t>1 Contracts/0.1</t>
  </si>
  <si>
    <t>QF MT5 Check</t>
  </si>
  <si>
    <t>7-8</t>
  </si>
  <si>
    <t>13-14</t>
  </si>
  <si>
    <t>10-12</t>
  </si>
  <si>
    <t>32-40</t>
  </si>
  <si>
    <t>33-34</t>
  </si>
  <si>
    <t>ForexChief : DirectFX</t>
  </si>
  <si>
    <t>0-1</t>
  </si>
  <si>
    <t>5-6</t>
  </si>
  <si>
    <t>0-2</t>
  </si>
  <si>
    <t>10-17</t>
  </si>
  <si>
    <t>8-11</t>
  </si>
  <si>
    <t>70-71</t>
  </si>
  <si>
    <t>100000/0.1</t>
  </si>
  <si>
    <t>100000/10</t>
  </si>
  <si>
    <t>100000/0.5</t>
  </si>
  <si>
    <t xml:space="preserve">Ethereum </t>
  </si>
  <si>
    <t>Bitcoin   (PRO.ECN)</t>
  </si>
  <si>
    <t>Bitcoin   (ECN)-mt5</t>
  </si>
  <si>
    <t>Bitcoin   (ECN)-mt4</t>
  </si>
  <si>
    <t>Ethereum  (PRO.ECN)</t>
  </si>
  <si>
    <t>Ethereum  (ECN)-mt4</t>
  </si>
  <si>
    <t>Ethereum  (ECN)-mt5</t>
  </si>
  <si>
    <t>Litecoin   (PRO.ECN)</t>
  </si>
  <si>
    <t>Litecoin   (ECN)-mt5</t>
  </si>
  <si>
    <t>Litecoin  (ECN)-mt4</t>
  </si>
  <si>
    <t xml:space="preserve">Bitcoin   </t>
  </si>
  <si>
    <t xml:space="preserve">Litecoin   </t>
  </si>
  <si>
    <t>100000/1</t>
  </si>
  <si>
    <t>TRX</t>
  </si>
  <si>
    <t>EOS</t>
  </si>
  <si>
    <t>XMR</t>
  </si>
  <si>
    <t>XRP</t>
  </si>
  <si>
    <t>210k</t>
  </si>
  <si>
    <t>50 k</t>
  </si>
  <si>
    <t>Orbex</t>
  </si>
  <si>
    <t>windsorbrokers.com</t>
  </si>
  <si>
    <t>orbexforex.com</t>
  </si>
  <si>
    <t>5,000oz/0.01</t>
  </si>
  <si>
    <t>10 Contracts/0.01</t>
  </si>
  <si>
    <t>Roboforex</t>
  </si>
  <si>
    <t>Roboforex : ECN</t>
  </si>
  <si>
    <t>5000 Oz/0.01</t>
  </si>
  <si>
    <t>roboforex.com</t>
  </si>
  <si>
    <t>40 k</t>
  </si>
  <si>
    <t>بروکر: انواع حساب‌ها</t>
  </si>
  <si>
    <t>IFC markets : حساب میکرو</t>
  </si>
  <si>
    <t>Roboforex: حساب پرو سنتی</t>
  </si>
  <si>
    <t>A.Markets: حساب ثابت</t>
  </si>
  <si>
    <t>QF: حساب سنتی</t>
  </si>
  <si>
    <t>حساب استاندارد</t>
  </si>
  <si>
    <t>حساب سنتی</t>
  </si>
  <si>
    <t>Otet: حساب کلاسیک</t>
  </si>
  <si>
    <t>اندازه قرارداد/پیپ</t>
  </si>
  <si>
    <t>نرخ اسپرد به دلار</t>
  </si>
  <si>
    <t>Orbex: حساب استارتر</t>
  </si>
  <si>
    <t>IFC markets : حساب استاندارد</t>
  </si>
  <si>
    <t>کمیسیون به ازای هر لات</t>
  </si>
  <si>
    <t>Windsor: حساب پرایم</t>
  </si>
  <si>
    <t>آلپاری: حساب استاندارد</t>
  </si>
  <si>
    <t>Roboforex: حساب پرایم</t>
  </si>
  <si>
    <t>کل هزینه به ازای هر لات به دلار</t>
  </si>
  <si>
    <t>QF: حساب استاندارد</t>
  </si>
  <si>
    <t>اندازه قرارداد/دیجیت</t>
  </si>
  <si>
    <t>حساب پریمیوم</t>
  </si>
  <si>
    <t>QF: حساب پریمیوم</t>
  </si>
  <si>
    <t>حساب VIP</t>
  </si>
  <si>
    <t>ForexChief: حساب کلاسیک پلاس</t>
  </si>
  <si>
    <t>Roboforex: حساب پرو</t>
  </si>
  <si>
    <t>orbex: حساب بدون محدودیت</t>
  </si>
  <si>
    <t>Windsor: حساب زیرو</t>
  </si>
  <si>
    <t>QF: حساب VIP</t>
  </si>
  <si>
    <t>حساب اسپرد خام</t>
  </si>
  <si>
    <t>کریپتو</t>
  </si>
  <si>
    <t>آلپاری: ECN</t>
  </si>
  <si>
    <t>اندازه قرارداد/اندازه پیپ</t>
  </si>
  <si>
    <t>کل هزینه در هر لات به دلار</t>
  </si>
  <si>
    <t>آلپاری: PRO.ECN</t>
  </si>
  <si>
    <t>: حساب اسپرد خام</t>
  </si>
  <si>
    <t>آلپاری (9 ارزدیجیتال)</t>
  </si>
  <si>
    <t>اندازه قرارداد/نرخ پیپ</t>
  </si>
  <si>
    <t xml:space="preserve">کمیسیون </t>
  </si>
  <si>
    <t xml:space="preserve"> QF ( ارزدیجیتال 10)</t>
  </si>
  <si>
    <t>A.Markets (27 ارزدیجیتال)</t>
  </si>
  <si>
    <t xml:space="preserve"> IFC markets (14 ارزدیجیتال )-CFDs </t>
  </si>
  <si>
    <t>1 ETH/1000</t>
  </si>
  <si>
    <t xml:space="preserve">1 BTC/100000 </t>
  </si>
  <si>
    <t>اندازه قرارداد/مقدار 1 پیپ به ازای 100000 دلار</t>
  </si>
  <si>
    <t>نرخ اسپرد</t>
  </si>
  <si>
    <t xml:space="preserve">کل هزینه </t>
  </si>
  <si>
    <t>BCH</t>
  </si>
  <si>
    <t xml:space="preserve">1 BCH/1000 </t>
  </si>
  <si>
    <t>Litecoin</t>
  </si>
  <si>
    <t>1 LTC/1000</t>
  </si>
  <si>
    <t>1 XRP/10</t>
  </si>
  <si>
    <t>Otet (13 ارزدیجیتال)</t>
  </si>
  <si>
    <t>not available</t>
  </si>
  <si>
    <t xml:space="preserve"> Windsor (5 ارزدیجیتال )CFDs</t>
  </si>
  <si>
    <t xml:space="preserve"> Roboforex </t>
  </si>
  <si>
    <t xml:space="preserve"> Orbex (11 ارزدیجیتال )CFDs</t>
  </si>
  <si>
    <t xml:space="preserve">Bitcoin  vs. USD </t>
  </si>
  <si>
    <t>Ethereum vs. USD</t>
  </si>
  <si>
    <t>BCH vs. USD</t>
  </si>
  <si>
    <t>Litecoin vs. USD</t>
  </si>
  <si>
    <t>Ripple  vs. USD</t>
  </si>
  <si>
    <t xml:space="preserve">Bitcoin    vs. USD </t>
  </si>
  <si>
    <t xml:space="preserve">Ethereum  vs. USD </t>
  </si>
  <si>
    <t xml:space="preserve">BCH vs. USD </t>
  </si>
  <si>
    <t xml:space="preserve">Litecoin  vs. USD </t>
  </si>
  <si>
    <t xml:space="preserve">Ripple  vs. USD </t>
  </si>
  <si>
    <t xml:space="preserve">Litecoin vs. USD </t>
  </si>
  <si>
    <t>بدون ارز دیجیتال</t>
  </si>
  <si>
    <t>دسته</t>
  </si>
  <si>
    <t>تاسیس شرکت سال/محل</t>
  </si>
  <si>
    <t>آدرس</t>
  </si>
  <si>
    <t>جامعه هدف</t>
  </si>
  <si>
    <t>تعداد مشتری‌ها</t>
  </si>
  <si>
    <t>پلتفرم‌های معاملاتی</t>
  </si>
  <si>
    <t>انواع حساب‌ها</t>
  </si>
  <si>
    <t>کمترین میزان واریز</t>
  </si>
  <si>
    <t>لورج (بیشترین مقدار)</t>
  </si>
  <si>
    <t>کمیسیون</t>
  </si>
  <si>
    <t>ابزارها</t>
  </si>
  <si>
    <t>طرح‌های تشویقی</t>
  </si>
  <si>
    <t>نرخ بونوس</t>
  </si>
  <si>
    <t>طرح وفاداری و معرفی به دوستان</t>
  </si>
  <si>
    <t>حساب پم</t>
  </si>
  <si>
    <t>خدمات واریز و برداشت</t>
  </si>
  <si>
    <t>کش‌بک</t>
  </si>
  <si>
    <t>نرخ کش‌بک</t>
  </si>
  <si>
    <t>حساب دمو</t>
  </si>
  <si>
    <t>وب تریدر (MT5)</t>
  </si>
  <si>
    <t xml:space="preserve">ویندوز (MT5) </t>
  </si>
  <si>
    <t>اپلیکیشن موبایل</t>
  </si>
  <si>
    <t>پشتیبانی</t>
  </si>
  <si>
    <t>بهترین مزیت بروکر</t>
  </si>
  <si>
    <t>2014/آفریقای جنوبی</t>
  </si>
  <si>
    <t>آلپاری</t>
  </si>
  <si>
    <t>1998/روسیه</t>
  </si>
  <si>
    <t>2007/جنوب خاوری اروپا</t>
  </si>
  <si>
    <t>2006/جزایر ویرجین بریتانیا</t>
  </si>
  <si>
    <t>2013/قبرس</t>
  </si>
  <si>
    <t>1988/قبرس</t>
  </si>
  <si>
    <t>2010/قبرس</t>
  </si>
  <si>
    <t>2009/بیلیز</t>
  </si>
  <si>
    <t>ایران</t>
  </si>
  <si>
    <t>خاورمیانه</t>
  </si>
  <si>
    <t>بین‌المللی</t>
  </si>
  <si>
    <t>بیش از  2 میلیون نفر</t>
  </si>
  <si>
    <t>بیش از 200 هزار نفر</t>
  </si>
  <si>
    <t>متاتریدر 4/5</t>
  </si>
  <si>
    <t xml:space="preserve">
NetTradeX/متاتریدر 4/5</t>
  </si>
  <si>
    <t xml:space="preserve">
cTrader/متاتریدر5</t>
  </si>
  <si>
    <t>FIX API/متاتریدر 4</t>
  </si>
  <si>
    <t>استاندارد/ECN/PRO.ECN/کریپتو</t>
  </si>
  <si>
    <t>حساب سنتی/استاندارد/پریمیوم/اسپرد خام/کریپتو</t>
  </si>
  <si>
    <t>کریپتو/ECN/استاندارد/ثابت</t>
  </si>
  <si>
    <t>استاندارد (ثابت و شناور)/مبتدی (ثابت و شناور)/وی آی پی/حساب پم فیکس و شناور/میکرو ثابت و شناور/</t>
  </si>
  <si>
    <t>حساب استاندارد فیکس و شناور  (1000 دلار|1000 |یورو 100000 JPY)- در پلتفرم NetTradeX//حساب مبتدی فیکس و شناور (1 دلار|1 یورو |100 JPY) در NetTradeX// حساب استاندارد ثابت در متاتریدر 4 (1000 دلار | 1000 یورو | 100000 JPY1)//حساب میکرو ثابت در متاتریدر 4 (1دلار | 1 یورو | 100 JPY)//حساب پم ثابت  در متاتریدر 4 (100 دلار)//استاندراد شناور در متاتریدر 5 (1000 دلار | 1000 یورو | 100000 JPY)// میکرو شناور در متاتریدر 5 (1 دلار | 1 یورو | 100 JPY)//پم شناور در متاتریدر 5 (100 دلار | 100 یورو | 10000 JPY)//وی آن پی ( 50000  دلار / 50000  یورو/5000000 JPY)</t>
  </si>
  <si>
    <t>زیرو/پرایم</t>
  </si>
  <si>
    <t>پرایم/ECN/پرو سنتی/پرو/استاکس تریدر</t>
  </si>
  <si>
    <t>توربو/استارتر/پریمیوم/بی‌نهایت</t>
  </si>
  <si>
    <t>حساب سنتی (5 دلار)-حساب استاندارد (5 دلار)-پریمیوم ( 250 دلار)- اسپرد خام (500 دلار)</t>
  </si>
  <si>
    <t>پرو.ECN- (500دلار-متاتریدر5)-حساب استاندارد (20 دلار-متاتریدر4) (100 دلار-متاتریدر5)-ECN(300 دلار-متاتریدر4)(500 دلار-متاتریدر5)</t>
  </si>
  <si>
    <t>کریپتو (10 MBT)-حساب استاندارد (100 دلار)-حساب فیکس (100 دلار)- ECN (200 دلار)</t>
  </si>
  <si>
    <r>
      <rPr>
        <b/>
        <sz val="9"/>
        <rFont val="Yekan Bakh"/>
      </rPr>
      <t>حساب بدون سوآپ-متاتریدر5</t>
    </r>
    <r>
      <rPr>
        <sz val="9"/>
        <rFont val="Yekan Bakh"/>
      </rPr>
      <t>(25 دلار)-</t>
    </r>
    <r>
      <rPr>
        <b/>
        <sz val="9"/>
        <rFont val="Yekan Bakh"/>
      </rPr>
      <t>کلاسیک-متاتریدر5</t>
    </r>
    <r>
      <rPr>
        <sz val="9"/>
        <rFont val="Yekan Bakh"/>
      </rPr>
      <t>(25 دلار)-</t>
    </r>
    <r>
      <rPr>
        <b/>
        <sz val="9"/>
        <rFont val="Yekan Bakh"/>
      </rPr>
      <t>ECN-متاتریدر5</t>
    </r>
    <r>
      <rPr>
        <sz val="9"/>
        <rFont val="Yekan Bakh"/>
      </rPr>
      <t>(25 دلار)-</t>
    </r>
    <r>
      <rPr>
        <b/>
        <sz val="9"/>
        <rFont val="Yekan Bakh"/>
      </rPr>
      <t>پریمیوم-متاتریدر5</t>
    </r>
    <r>
      <rPr>
        <sz val="9"/>
        <rFont val="Yekan Bakh"/>
      </rPr>
      <t xml:space="preserve"> (10000 دلار)-</t>
    </r>
    <r>
      <rPr>
        <b/>
        <sz val="9"/>
        <rFont val="Yekan Bakh"/>
      </rPr>
      <t>کریپتو</t>
    </r>
    <r>
      <rPr>
        <sz val="9"/>
        <rFont val="Yekan Bakh"/>
      </rPr>
      <t xml:space="preserve"> (بدون محدودیت)/</t>
    </r>
    <r>
      <rPr>
        <b/>
        <sz val="9"/>
        <rFont val="Yekan Bakh"/>
      </rPr>
      <t xml:space="preserve">استاندارد-سی تریدر </t>
    </r>
    <r>
      <rPr>
        <sz val="9"/>
        <rFont val="Yekan Bakh"/>
      </rPr>
      <t>(25 دلار)-</t>
    </r>
    <r>
      <rPr>
        <b/>
        <sz val="9"/>
        <rFont val="Yekan Bakh"/>
      </rPr>
      <t>PRO cTrader</t>
    </r>
    <r>
      <rPr>
        <sz val="9"/>
        <rFont val="Yekan Bakh"/>
      </rPr>
      <t xml:space="preserve"> (25 دلار)</t>
    </r>
  </si>
  <si>
    <t>زیرو (1000 دلار)/پرایم (50 دلار)</t>
  </si>
  <si>
    <t>پرایم (10 دلار) /ECN (10 دلار)/پرو سنتی (10 دلار) /حساب پرو (10 دلار)/R StocksTrader (100 دلار)</t>
  </si>
  <si>
    <t>توربو (50 دلار)/استارتر(50 دلار)/پریمیوم (300 دلار)/بدون محدودیت (2500 دلار)</t>
  </si>
  <si>
    <t>حساب سنتی (1:2000)-حساب استاندارد (1:2000)-پریمیوم (1:2000)-بدون سوآپ (1:2000)</t>
  </si>
  <si>
    <t>حساب استاندارد (‎1:1000 — 1:10)ECN/ (‎1:3000 — 1:2)/پرو.سنتی(‎1:3000 — 1:2)</t>
  </si>
  <si>
    <t>کریپتو (1:500)-ECN (  تا o 1:3000)-استاندارد (1:3000)-فیکس (1:3000)</t>
  </si>
  <si>
    <t>حساب استاندارد فیکس و شناور در  NetTradeX (1:1 - 1:200)//حساب  مبتدی شناور و فیکس  در NetTradeX (1:1 - 1:400)//حساب استاندارد فیکس متاتریدر4 (1:1 - 1:200)//میکرو فیکس متاتریدر4 (1:1 - 1:400)//حساب پم فیکس متاتریدر4 (1:1 - 1:200)//حساب استاندارد شناور متاتریدر5 (1:1 - 1:200)//حسا ب میکرو شناور متاتریدر 5 (1:1 - 1:400)//حساب پم شناور متاتریدر5 (1:1 - 1:200)</t>
  </si>
  <si>
    <t>بدون سوآپ متاتریدر5 (1:20 ~ 3000)//کلاسیک متاتریدر 5 (1:20 ~ 3000)//ECN متاتریدر 5  (1:20 ~ 3000)// پریمیوم متاتریدر5  (1:20 ~ 3000)// کریپتو متاتریدر5 (1:50 ~ 200)// حساب استاندارد سی تریدر (1:20 ~ 3000)//پرو سی‌تریدر  (1:20 ~ 3000)</t>
  </si>
  <si>
    <t>زیرو (1:1000)/پرایم (1:1000)</t>
  </si>
  <si>
    <t>پرایم (1:500)/ECN (1:500)/پرو سنتی (1:2000)/پرو (1:2000)/R StocksTrader (1:300)</t>
  </si>
  <si>
    <t>توربو( تا 1:500)/حساب استاندارد (تا 1:500)/ پریمیوم(تا  1:500)/نامحدود ( تا1:500)</t>
  </si>
  <si>
    <t>بدون کمیسیون برای همه حساب‌ها</t>
  </si>
  <si>
    <t>در دسترس نیست</t>
  </si>
  <si>
    <t>qfmarkets.com</t>
  </si>
  <si>
    <t>فارکس-سهام-فلزات گران‌بها-کالاها-کریپتو-شاخص‌ها</t>
  </si>
  <si>
    <t>فارکس-فلزات گران‌بها-CFDS</t>
  </si>
  <si>
    <t>حساب استاندارد (بدون کمیسیون)--ECN (  2.50 دلار در هر لات )--حساب فیکس (بدون کمیسیون)--کریپتو (بدون کمیسیون)</t>
  </si>
  <si>
    <t>فارکس-فلزات گران‌بها-CFDS-کریپتو</t>
  </si>
  <si>
    <t xml:space="preserve"> بیش از 600 ابزار سرمایه‌گذاری شامل فارکس-فلزات گران‌بها-CFDS-کریپتو- طلا CFDs,شاخص‌ها-کالاها-سهام- ETFs</t>
  </si>
  <si>
    <t>حساب زیرو (8 دلار برای  FX CFDs-  8 دلار برای کریپتو، بقیه ابزارها بدون کمیسیون)/ حساب  پرایم (8 دلار برای کریپتو،  بقیه حساب‌ها بدون کمیسیون)</t>
  </si>
  <si>
    <t>حساب توربو (کمیسیون دارد) /حساب استارتر (کمیسیون دارد)/پریمیوم (بدون کمیسیون)/حساب نامحدود (3 دلار)</t>
  </si>
  <si>
    <t>حساب استاندارد (‎بدون کمیسیون)--ECN  متاتریدر4 (بدون کمیسیون)--ECN متاتریدر 5(‎16 دلار در  000 000 1 دلار)--PRO.ECN متاتریدر 5 (‎16 دلار در  000 000 1 دلار)</t>
  </si>
  <si>
    <t xml:space="preserve">
فارکس-فلزات گرانبها-شاخص‌ها-انرژی-US سهام- EU سهام -کریپتو</t>
  </si>
  <si>
    <r>
      <rPr>
        <b/>
        <sz val="9"/>
        <rFont val="Yekan Bakh"/>
      </rPr>
      <t>حساب بدون سوآپ در متاتریدر 5</t>
    </r>
    <r>
      <rPr>
        <sz val="9"/>
        <rFont val="Yekan Bakh"/>
      </rPr>
      <t>(بدون کمیسیون)/</t>
    </r>
    <r>
      <rPr>
        <b/>
        <sz val="9"/>
        <rFont val="Yekan Bakh"/>
      </rPr>
      <t xml:space="preserve">حساب کلاسیک در متاتریدر 5 </t>
    </r>
    <r>
      <rPr>
        <sz val="9"/>
        <rFont val="Yekan Bakh"/>
      </rPr>
      <t xml:space="preserve">(بدون کمیسیون)/ </t>
    </r>
    <r>
      <rPr>
        <b/>
        <sz val="9"/>
        <rFont val="Yekan Bakh"/>
      </rPr>
      <t xml:space="preserve">ECN-در متاتریدر 5 </t>
    </r>
    <r>
      <rPr>
        <sz val="9"/>
        <rFont val="Yekan Bakh"/>
      </rPr>
      <t>(خیلی کم)-</t>
    </r>
    <r>
      <rPr>
        <b/>
        <sz val="9"/>
        <rFont val="Yekan Bakh"/>
      </rPr>
      <t xml:space="preserve">پریمیون در متاتریدر 5 </t>
    </r>
    <r>
      <rPr>
        <sz val="9"/>
        <rFont val="Yekan Bakh"/>
      </rPr>
      <t>(بدون کمیسیون)-</t>
    </r>
    <r>
      <rPr>
        <b/>
        <sz val="9"/>
        <rFont val="Yekan Bakh"/>
      </rPr>
      <t>کریپتو در متاتریدر 5</t>
    </r>
    <r>
      <rPr>
        <sz val="9"/>
        <rFont val="Yekan Bakh"/>
      </rPr>
      <t xml:space="preserve"> ( بدون کمیسیون)/</t>
    </r>
    <r>
      <rPr>
        <b/>
        <sz val="9"/>
        <rFont val="Yekan Bakh"/>
      </rPr>
      <t xml:space="preserve"> حساب استاندارد در cTrader </t>
    </r>
    <r>
      <rPr>
        <sz val="9"/>
        <rFont val="Yekan Bakh"/>
      </rPr>
      <t>(بدون کمیسیون)-</t>
    </r>
    <r>
      <rPr>
        <b/>
        <sz val="9"/>
        <rFont val="Yekan Bakh"/>
      </rPr>
      <t>حساب پرو در cTrader</t>
    </r>
    <r>
      <rPr>
        <sz val="9"/>
        <rFont val="Yekan Bakh"/>
      </rPr>
      <t xml:space="preserve"> (بدون کمیسیون)</t>
    </r>
  </si>
  <si>
    <t xml:space="preserve">
فارکس-فلزات-شاخص‌ها-انرژی-US سهام- EU سهام-کریپتو</t>
  </si>
  <si>
    <t>فارکس-سهام-فلزات-کالاها-کریپتو-شاخص‌ها</t>
  </si>
  <si>
    <t>بونوس نوروز</t>
  </si>
  <si>
    <t>بونوس واریز اول-طرح معرفی به دوستان</t>
  </si>
  <si>
    <r>
      <rPr>
        <b/>
        <sz val="9"/>
        <rFont val="Yekan Bakh"/>
      </rPr>
      <t xml:space="preserve">استاندارد/ سنتی </t>
    </r>
    <r>
      <rPr>
        <sz val="9"/>
        <rFont val="Yekan Bakh"/>
      </rPr>
      <t>(بونوس خوش‌آمدگویی- طرح</t>
    </r>
    <r>
      <rPr>
        <b/>
        <sz val="9"/>
        <rFont val="Yekan Bakh"/>
      </rPr>
      <t xml:space="preserve"> 1:</t>
    </r>
    <r>
      <rPr>
        <sz val="9"/>
        <rFont val="Yekan Bakh"/>
      </rPr>
      <t xml:space="preserve"> 30 درصد واریز اول تا سقف دلار 2,000-- </t>
    </r>
    <r>
      <rPr>
        <b/>
        <sz val="9"/>
        <rFont val="Yekan Bakh"/>
      </rPr>
      <t>طرح 2:</t>
    </r>
    <r>
      <rPr>
        <sz val="9"/>
        <rFont val="Yekan Bakh"/>
      </rPr>
      <t xml:space="preserve"> 40 درصد واریز اولیه تا سقف دلار 1,000)</t>
    </r>
  </si>
  <si>
    <t xml:space="preserve"> طرح معرفی به دوستان (تا سقف 25 دلار به ازای هر لات)</t>
  </si>
  <si>
    <t>برای حساب‌هایی تا سقف 50000 دلار (تا 20 درصد)- برای حساب‌هایی از 50000 تا 100000 دلار (تا 15 درصد)- این درصد با افزایش  مقدار حساب کاهش پیدا می‌کند.</t>
  </si>
  <si>
    <t>آنلاین چت-تلگرام-تلفن- (زبان فارسی پشتیبانی می‌شود)</t>
  </si>
  <si>
    <t>آنلاین چت-تلگرام- (زبان فارسی پشتیبانی می‌شود)</t>
  </si>
  <si>
    <t>آنلاین چت-تلگرام-تلفن-واتس‌اپ-اسکایپ (زبان فارسی پشتیبانی می‌شود)</t>
  </si>
  <si>
    <t>آنلاین چت-واتس‌اپ- (زبان فارسی پشتیبانی می‌شود)</t>
  </si>
  <si>
    <t>آنلاین چت-تلفن- تلگرام (زبان فارسی پشتیبانی می‌شود)</t>
  </si>
  <si>
    <t xml:space="preserve">آنلاین چت-تلگرام-تلفن-واتس‌اپ-اسکایپ </t>
  </si>
  <si>
    <t xml:space="preserve">
پشتیبانی 24 ساعته و 7 روز هفته- ایمیل: qfmarkets.com@
لایو چت بر روی سایت (زبان فارسی پشتیبانی می‌شود)</t>
  </si>
  <si>
    <t>کش‌بک-بونوس خوش‌آمدگویی  -طرح معرفی به دوستان</t>
  </si>
  <si>
    <r>
      <rPr>
        <b/>
        <sz val="9"/>
        <rFont val="Yekan Bakh"/>
      </rPr>
      <t xml:space="preserve">حساب استاندارد در متاتریدر 4/ PROECN  در متاتریدر 4 </t>
    </r>
    <r>
      <rPr>
        <sz val="9"/>
        <rFont val="Yekan Bakh"/>
      </rPr>
      <t xml:space="preserve">(بونوس واریز اولیه تا 30 درصد) </t>
    </r>
  </si>
  <si>
    <r>
      <rPr>
        <b/>
        <sz val="9"/>
        <rFont val="Yekan Bakh"/>
      </rPr>
      <t xml:space="preserve">استاندارد/فیکس </t>
    </r>
    <r>
      <rPr>
        <sz val="9"/>
        <rFont val="Yekan Bakh"/>
      </rPr>
      <t>(بونوس تغییر  بروکر-20 درصد از اولین واریز)--</t>
    </r>
    <r>
      <rPr>
        <b/>
        <sz val="9"/>
        <rFont val="Yekan Bakh"/>
      </rPr>
      <t>استاندارد/فیکس</t>
    </r>
    <r>
      <rPr>
        <sz val="9"/>
        <rFont val="Yekan Bakh"/>
      </rPr>
      <t xml:space="preserve"> (2 برابر در صورت واریز بیش از 100 دلار)</t>
    </r>
  </si>
  <si>
    <t xml:space="preserve"> طرح معرفی به دوستان (دریافت 35 دلار در حالی‌که دوست شما 1000 ALP دریافت می‌کند )</t>
  </si>
  <si>
    <t>کش‌بک-بونوس واریز-بونوس تغییر بروکر</t>
  </si>
  <si>
    <t xml:space="preserve">بونوس قابل برداشت/برنامه معرفی به دوستان </t>
  </si>
  <si>
    <t xml:space="preserve"> بونوس واریز (30 دلار)-برنامه وفاداری </t>
  </si>
  <si>
    <t>بونوس واریز/برداشت بدون کمیسیون/کش‌بک تا  10 درصد حساب/ Balance</t>
  </si>
  <si>
    <t>بونوس نقدی قابل برداشت (بعد از 30 روز-این طرح تا 3000 دلار کب دارد. در صورتی که مبلغ سرمایه‌گذاری بیش از 30000 دلار باشد،  ماکسیمم بونوس 3000 دلار خواهد بود)/</t>
  </si>
  <si>
    <t>بونوس واریز (کمترین  مقدار واریز 500 دلار:  بونوس تا 10000 دلار)- طرح وفاداری (نقره‌ای : حد لات  0 پوینت در هر لات:  0.2-طلایی: 20 پوینت در هر لات: 0.5-پلاتین: 500 پوینت در هر لات: 0.7-الماس: 5000 پوینت در هر لات: 1)</t>
  </si>
  <si>
    <t>بونوس نوروزی (30درصد از اولین واریز تا سقف 3000 دلار )</t>
  </si>
  <si>
    <t>بونوس واریز (30 دلار/پروسنتی, پرو)--تا سقف 10 درصد حساب (حجم لات در ترید: 1-10=2.5%/10-1000=5%/بیش از 1000= 10%)</t>
  </si>
  <si>
    <r>
      <t>سیگنال‌های متاتریدینگ-</t>
    </r>
    <r>
      <rPr>
        <b/>
        <sz val="9"/>
        <rFont val="Yekan Bakh"/>
      </rPr>
      <t>ریگولیت شده توسط (FSC)</t>
    </r>
    <r>
      <rPr>
        <sz val="9"/>
        <rFont val="Yekan Bakh"/>
      </rPr>
      <t>-تجربه و تاریخچه‌ی شرکت</t>
    </r>
  </si>
  <si>
    <r>
      <rPr>
        <b/>
        <sz val="9"/>
        <rFont val="Yekan Bakh"/>
      </rPr>
      <t>سرویس ترید پریمیوم طلایی</t>
    </r>
    <r>
      <rPr>
        <sz val="9"/>
        <rFont val="Yekan Bakh"/>
      </rPr>
      <t xml:space="preserve"> (مشاوره تخصصی + اولویت در ارائه خدمات + swap discount + مدیریت حساب شخصی + دریافت سیگنال‌های معاملاتی + دریافت VPS)--</t>
    </r>
    <r>
      <rPr>
        <b/>
        <sz val="9"/>
        <rFont val="Yekan Bakh"/>
      </rPr>
      <t>ریگولیت شده توسط (FSA)</t>
    </r>
    <r>
      <rPr>
        <sz val="9"/>
        <rFont val="Yekan Bakh"/>
      </rPr>
      <t>--اجرای درخواست‌ها در  -0.03 ثانیه- بدون نیاز به تایید آدرس</t>
    </r>
  </si>
  <si>
    <t>بیمه حساب و دارایی--دارای حد مینیموم واریز تا 1 دلار--پشتیبانی قدرتمند به 18 زبان زنده دنیا - تا 7 درصد سود روی حساب‌‌های ساخته شده برای سرمایه‌گذاری</t>
  </si>
  <si>
    <t>طرح مشارکت  (بدون هیچ محدودیتی می‌توانید تا 50 درصد  کمیسیون حاصل از ترید  زیرمجموعه‌ها را دریافت کنید)--سود سالانه روی  Free Margin  (تا 7 درصد  بهره سالانه روی  free margin)</t>
  </si>
  <si>
    <t>برنامه مشارکت/سود سالانه روی  Free Margin</t>
  </si>
  <si>
    <t xml:space="preserve">کپی تریدینگ (لورج: 1:50 ~ 200-- حداقل واریز بدون محدودیت)/ ریگولیت شده توسط M.I.S.A, TCMI </t>
  </si>
  <si>
    <t>تجربه و تاریخچه‌ی شرکت-ریگولیت شده توسط (FSA)</t>
  </si>
  <si>
    <t>کپی FX-ریگولیت شده توسط (FSA)- سرویس VPS  رایگان</t>
  </si>
  <si>
    <t>سیگنال فارکس رایگان-یک میلیون دلار بیمه برای واریز و برداشت امن -قابلیت برداشت و واریز به ریال</t>
  </si>
  <si>
    <r>
      <t>قابلیت انتقال سود از حساب دمو به حساب اصلی پس از 5 روز (</t>
    </r>
    <r>
      <rPr>
        <b/>
        <sz val="9"/>
        <rFont val="Yekan Bakh"/>
      </rPr>
      <t>حساب استاندارد/حساب فیکس</t>
    </r>
    <r>
      <rPr>
        <sz val="9"/>
        <rFont val="Yekan Bakh"/>
      </rPr>
      <t>)</t>
    </r>
  </si>
  <si>
    <t>4*4 پراپ تریدینگ (حداقل واریز 10000 دلار+ 4 شرکت‌کننده--حداقل واریز: 6000 دلار+8 شرکت‌کننده--حداقل واریز: 1000 دلار+12 شرکت‌کننده- حداقل واریز:  250 دلار+16 شرکت‌کننده)</t>
  </si>
  <si>
    <t>طرح وفاداری (نقره‌ای : حد لات  0 پوینت در هر لات:  0.2-طلایی: 20 پوینت در هر لات: 0.5-پلاتین: 500 پوینت در هر لات: 0.7-الماس: 5000 پوینت در هر لات: 1)</t>
  </si>
  <si>
    <t>انتقالات بانکی (ریال ایران)/ارزهای دیجیتال/TOP CHANGE</t>
  </si>
  <si>
    <t>انتقالات بانکی بین‌المللی- حداقل واریز:$100- €100//کارت‌های بانکی
حداقل واریز :$100-€100- ¥10 000
بیشترین واریز :$5000- €5000 - ¥500 000//Pasargad Novin//Mobile Money/M-Pesa//ارزهای دیجیتال//تاپ چنج//پرفکت مانی//Bitwallet//وب مانی//ADVCash
Transfer to Banking Card</t>
  </si>
  <si>
    <t>نقل و انتقالات بانکی/
کارت‌های بانکی سیستم خدمات آمریکا/ پرفکت مانی/
FasaPay/CUP/
AdvCash/GC Pay/
کارت‌های بانکی بین‌المللی/Vload eVouchers/ payment system/LatAm Online Banking and Terminals/</t>
  </si>
  <si>
    <t xml:space="preserve">کریپتو (واریز- رایگان)- مسترکارت- پرفکت مانی-ویزا// کریپتو (کمیسیون برداشت: 0.25% - 0.75%) مسترکارت-پرفکت مانی </t>
  </si>
  <si>
    <t xml:space="preserve"> لوکال دیپازیتوری (ریال)/ارزهای دیجیتال</t>
  </si>
  <si>
    <t>0% کمیسیون*
برای واریز و برداشت--انتقالات بانکی لوکال/AstroPay/Skrill/Neteller/ پرفکت مانی/STICPAY/VISA/مسترکارت/JCB/CUP/Western Union/QR &amp; Vouchers</t>
  </si>
  <si>
    <t>لوکال دیپازیتوری /ارزهای دیجیتال</t>
  </si>
  <si>
    <t>انتقال وایر بانکی- کارت‌های اعتباری-E-WALLETS-ارزهای دیجیتال</t>
  </si>
  <si>
    <t>پرو-پروسنتی (تخفیف  پرداخت برای حساب‌های فیکس- کمیسیون به نوع ابزار انتخابی وابسته است)- پرایم/ECN (10 تا 1000 لات : 5 درصد-1000 تا 3000 لات: 7 درصد- بیش از 3000 لات: 10 درصد)</t>
  </si>
  <si>
    <r>
      <rPr>
        <b/>
        <sz val="9"/>
        <rFont val="Yekan Bakh"/>
      </rPr>
      <t>سطح 1</t>
    </r>
    <r>
      <rPr>
        <sz val="9"/>
        <rFont val="Yekan Bakh"/>
      </rPr>
      <t xml:space="preserve">: نرخ کش‌بک در هر لات 3 دلار, </t>
    </r>
    <r>
      <rPr>
        <b/>
        <sz val="9"/>
        <rFont val="Yekan Bakh"/>
      </rPr>
      <t>سطح 2:</t>
    </r>
    <r>
      <rPr>
        <sz val="9"/>
        <rFont val="Yekan Bakh"/>
      </rPr>
      <t xml:space="preserve"> 11 دلار در هر لات -</t>
    </r>
    <r>
      <rPr>
        <b/>
        <sz val="9"/>
        <rFont val="Yekan Bakh"/>
      </rPr>
      <t>سطح 3:</t>
    </r>
    <r>
      <rPr>
        <sz val="9"/>
        <rFont val="Yekan Bakh"/>
      </rPr>
      <t xml:space="preserve"> 13 دلار در هر لات-</t>
    </r>
    <r>
      <rPr>
        <b/>
        <sz val="9"/>
        <rFont val="Yekan Bakh"/>
      </rPr>
      <t>سطح 4</t>
    </r>
    <r>
      <rPr>
        <sz val="9"/>
        <rFont val="Yekan Bakh"/>
      </rPr>
      <t>: 15 دلار در هر لات-</t>
    </r>
    <r>
      <rPr>
        <b/>
        <sz val="9"/>
        <rFont val="Yekan Bakh"/>
      </rPr>
      <t>سطح 5</t>
    </r>
    <r>
      <rPr>
        <sz val="9"/>
        <rFont val="Yekan Bakh"/>
      </rPr>
      <t>: 17 دلار در هر لات</t>
    </r>
  </si>
  <si>
    <t>نرح کش‌بک وابسته به مبلغ واریز شده در حساب است-حالت وی آی پی: 100 درصد برگشت مبلغ واریز (بونوس این حساب بیش از 30 درصد است)-حالت الماس: 50 درصد برگشت مبلغ واریز (با بونوس بیش از 25 درصد مبلغ واریز)- حالت پلاتین:</t>
  </si>
  <si>
    <t>حساب استاندارد (‎بدون کمیسیون)--سنتی (‎بدون کمیسیون)--پریمیوم (‎‎بدون کمیسیون)--حساب اسپرد خام  (‎‎بدون کمیسیون)</t>
  </si>
  <si>
    <t>؟</t>
  </si>
  <si>
    <r>
      <t xml:space="preserve">حساب بدون سوآپ/کلاسیک/ECN/پریمیوم/کریپتو </t>
    </r>
    <r>
      <rPr>
        <b/>
        <sz val="10"/>
        <rFont val="Yekan Bakh"/>
      </rPr>
      <t>(متاتریدر 5)</t>
    </r>
    <r>
      <rPr>
        <sz val="10"/>
        <rFont val="Yekan Bakh"/>
      </rPr>
      <t>/استاندارد-پرو</t>
    </r>
    <r>
      <rPr>
        <b/>
        <sz val="10"/>
        <rFont val="Yekan Bakh"/>
      </rPr>
      <t xml:space="preserve"> (cTrader)</t>
    </r>
  </si>
  <si>
    <t>Errante</t>
  </si>
  <si>
    <t>ForexChief</t>
  </si>
  <si>
    <t>Eplanet</t>
  </si>
  <si>
    <t>errante.com</t>
  </si>
  <si>
    <t>www.xchief.com</t>
  </si>
  <si>
    <t>eplanetbrokers.com</t>
  </si>
  <si>
    <t xml:space="preserve">
MT4- MT5- C-Trader</t>
  </si>
  <si>
    <t xml:space="preserve">
MT5- C-Trader</t>
  </si>
  <si>
    <t>2018/قبرس</t>
  </si>
  <si>
    <t>متاتریدر 4/5 همراه با نسخه مناسب برای ویندوز 7</t>
  </si>
  <si>
    <t>استاندارد/پریمیوم/VIP/تایلور مد</t>
  </si>
  <si>
    <t>استاندارد (1:1000)/پریمیوم(1:1000)/   VIP(1:1000)/تایلور مد (1:1000)</t>
  </si>
  <si>
    <t>استاندارد (بدون کمیسیون )/پریمیوم(بدون کمیسیون )/VIP(3 USD)/تایلور مد(3 USD)</t>
  </si>
  <si>
    <t xml:space="preserve">بونوس ویژه نوروز-برنامه وفاداری </t>
  </si>
  <si>
    <t>برنامه وفاداری  (؟)</t>
  </si>
  <si>
    <t>انتقال وایر بانکی- واریز و برداشت ریالی-رزهای دیجیتال</t>
  </si>
  <si>
    <t>آنلاین چت-تلگرام (زبان فارسی پشتیبانی می‌شود)</t>
  </si>
  <si>
    <t>کپی تریدینگ- واریز و برداشت ریالی</t>
  </si>
  <si>
    <t>2014/سنگاپور</t>
  </si>
  <si>
    <t>حساب سنتی/کلاسیک+/دیرکت FX/پرایمx</t>
  </si>
  <si>
    <t>حساب سنتی (1:500)/کلاسیک+ (1:1000)/دیرکتFX (1:1000)/پرایم x(1:1000)</t>
  </si>
  <si>
    <t>حساب سنتی (بدون کمیسیون)/کلاسیک+ (بدون کمیسیون)/دیرکتFX ($2.5 / €2.5 / £2.5)/پرایم x ($3 / €3 / £3 / ₣3 / ¥500)</t>
  </si>
  <si>
    <t>فارکس-سهام-فلزات-انرژی و کالاها-کریپتو-شاخص‌ها</t>
  </si>
  <si>
    <t xml:space="preserve">
-$1000 برای سرمایه‌گذاران جدید
بونوس خوش‌آمدگویی تا  $500
-$100 بونوس ثبت‌نام
طرح وفاداری پرو</t>
  </si>
  <si>
    <r>
      <t xml:space="preserve">
 برای سرمایه‌گذاران جدید</t>
    </r>
    <r>
      <rPr>
        <b/>
        <sz val="10"/>
        <rFont val="Yekan Bakh"/>
      </rPr>
      <t>(اطلاعات شخصی باید تایید شود و  حداقل  1000 دلار  واریز شود</t>
    </r>
    <r>
      <rPr>
        <sz val="10"/>
        <rFont val="Yekan Bakh"/>
      </rPr>
      <t xml:space="preserve">-
بونوس خوش‌آمدگویی تا 500  دلار </t>
    </r>
    <r>
      <rPr>
        <b/>
        <sz val="10"/>
        <rFont val="Yekan Bakh"/>
      </rPr>
      <t>(فقط برای حساب‌های کلاسیک+, دیرکتFX   پرایم x)</t>
    </r>
    <r>
      <rPr>
        <sz val="10"/>
        <rFont val="Yekan Bakh"/>
      </rPr>
      <t>-
 بونوس بدون واریز تا 100 دلار</t>
    </r>
    <r>
      <rPr>
        <b/>
        <sz val="10"/>
        <rFont val="Yekan Bakh"/>
      </rPr>
      <t xml:space="preserve"> (فقط برا حساب‌های دیرکت  FX و کلاسیک + همچنین تنها برای نسخه‌های موبایلی)</t>
    </r>
    <r>
      <rPr>
        <sz val="10"/>
        <rFont val="Yekan Bakh"/>
      </rPr>
      <t xml:space="preserve">-
طرح وفاداری پرو </t>
    </r>
    <r>
      <rPr>
        <b/>
        <sz val="10"/>
        <rFont val="Yekan Bakh"/>
      </rPr>
      <t>(بیمه‌ی حساب تا 30 درصد و بونوس تا 25 درصد)</t>
    </r>
  </si>
  <si>
    <t>طرح وفاداری پرو (بیمه‌ی حساب تا 30 درصد و بونوس تا 25 درصد)</t>
  </si>
  <si>
    <t>انتقال وایر بانکی-  واریز و برداشت ریالی-کارت‌های اعتباری-E-WALLETS-ارزهای دیجیتال</t>
  </si>
  <si>
    <t xml:space="preserve">آی بی پرو (مبتدی (برای حساب‌های مختلف از 0.5 تا 4 دلار)/طرح نقره‌ای (برای حساب‌های مختلف از 1 تا 8 دلار)/طرح طلایی (برای حساب‌های مختلف از 1.5 تا 12 دلار)/طرح پلاتیوم (برای حساب‌های مختلف از 1 تا 15 دلار)---- Ambassador پرو (مبتدی- نقره‌ای- طلایی-پلاتیوم)  </t>
  </si>
  <si>
    <t>آنلاین چت-تلگرام-تلفن-واتس‌اپ-ایمیل-فیس‌بوک-اسکایپ (زبان فارسی پشتیبانی می‌شود)</t>
  </si>
  <si>
    <t xml:space="preserve">2006/فومبونی </t>
  </si>
  <si>
    <t>حساب استاندارد-ECN-ECN  پرو-گولد اسپیشیال (MT5)/استاندارد-ECN-ECN  پرو (C-TRADER)</t>
  </si>
  <si>
    <t>حساب استاندارد(100 دلار)--گولد  اسپیشیال (500 دلار)--ECN  (500 دلار)--ECN  پرو (5000 دلار)</t>
  </si>
  <si>
    <t>استاندارد (50 دلار)/پریمیوم(1000 دلار)/وی آی پی (5000 دلار)/تایلور مد (1500 دلار)</t>
  </si>
  <si>
    <t>حساب سنتی (ندارد)/کلاسیک+ (10 دلار (یا معادل آن))/دیرکت FX (50 دلار (یا معادل آن))/پرایم x (2000 دلار  (یا معادل آن))</t>
  </si>
  <si>
    <t>استاندارد-ECN-ECN  پرو -گولد اسپیشیال  ( تا 500)/استاندارد-ECN-ECN پرو    (تا  500)</t>
  </si>
  <si>
    <t>استاندارد( بدون کمیسیون)-ECN (5 دلار)-ECN PRO (4 دلار)-گولد اسپیشیال (8 دلار)/استاندارد (بدون کمیسیون-ECN (  دلار 5)-ECN پرو (4 دلار)</t>
  </si>
  <si>
    <t>30درصد بونوس تا دلار 2000 بعد از اولین واریز-بونوس وفاداری</t>
  </si>
  <si>
    <t>30درصد بونوس تا دلار 2000 بعد از اولین واریز</t>
  </si>
  <si>
    <t>واریز و برداشت ریالی--ارزهای دیجیتال</t>
  </si>
  <si>
    <t>پرداخت لوکال از ایران</t>
  </si>
  <si>
    <t>آنلاین چت-تلگرام-تلفن-واتس‌اپ-ایمیل-فیس‌بوک (زبان فارسی پشتیبانی می‌شود)</t>
  </si>
  <si>
    <t>پرداخت لوکال از ایران-بونوس بدون واریز تا 100 دلار- ریگولیت شده توسط (FSA) با لایسنس بین المللی</t>
  </si>
  <si>
    <t>اسپردهای پایین با سرعت بالا در اجرای درخولست‌ها- دارای چند طرح برای برنامه IB-دارای دو پلتفرم جداگانه برای ترید در فارکس و کریپتو</t>
  </si>
  <si>
    <t>دبلیو ام مارکتس</t>
  </si>
  <si>
    <t>اوتت</t>
  </si>
  <si>
    <t>آی اف سی مارکتس</t>
  </si>
  <si>
    <t>کیو اف مارکتس</t>
  </si>
  <si>
    <t>آمارکتس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</si>
</sst>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$$-409]#,##0.00"/>
  </numFmts>
  <fonts count="2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w Cen MT"/>
      <family val="2"/>
    </font>
    <font>
      <sz val="9"/>
      <name val="Tw Cen MT"/>
      <family val="2"/>
    </font>
    <font>
      <b/>
      <sz val="9"/>
      <name val="Tw Cen MT"/>
      <family val="2"/>
    </font>
    <font>
      <sz val="8"/>
      <color rgb="FF000000"/>
      <name val="Segoe UI"/>
      <family val="2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6A78D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Yekan Bakh"/>
    </font>
    <font>
      <sz val="9"/>
      <color rgb="FF000000"/>
      <name val="Yekan Bakh"/>
    </font>
    <font>
      <b/>
      <sz val="18"/>
      <color theme="0"/>
      <name val="Yekan Bakh"/>
    </font>
    <font>
      <sz val="9"/>
      <name val="Yekan Bakh"/>
    </font>
    <font>
      <b/>
      <sz val="9"/>
      <name val="Yekan Bakh"/>
    </font>
    <font>
      <sz val="12"/>
      <color rgb="FF000000"/>
      <name val="Yekan Bakh"/>
    </font>
    <font>
      <sz val="10"/>
      <name val="Yekan Bakh"/>
    </font>
    <font>
      <b/>
      <sz val="10"/>
      <name val="Yekan Bakh"/>
    </font>
    <font>
      <sz val="10"/>
      <color rgb="FF000000"/>
      <name val="Times New Roman"/>
      <family val="1"/>
    </font>
    <font>
      <b/>
      <sz val="18"/>
      <color theme="0"/>
      <name val="Tw Cen MT"/>
      <family val="2"/>
    </font>
    <font>
      <sz val="10"/>
      <name val="Tw Cen MT"/>
      <family val="2"/>
    </font>
  </fonts>
  <fills count="13">
    <fill>
      <patternFill patternType="none"/>
    </fill>
    <fill>
      <patternFill patternType="gray125"/>
    </fill>
    <fill>
      <patternFill patternType="solid">
        <fgColor rgb="FF6A78D1"/>
        <bgColor indexed="64"/>
      </patternFill>
    </fill>
    <fill>
      <patternFill patternType="solid">
        <fgColor rgb="FFDFE3EB"/>
        <bgColor indexed="64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2547D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7C98B6"/>
      </left>
      <right style="thin">
        <color rgb="FF7C98B6"/>
      </right>
      <top style="thin">
        <color rgb="FF7C98B6"/>
      </top>
      <bottom style="thin">
        <color rgb="FF7C98B6"/>
      </bottom>
      <diagonal/>
    </border>
    <border>
      <left style="thin">
        <color theme="0"/>
      </left>
      <right style="thin">
        <color theme="0"/>
      </right>
      <top/>
      <bottom style="thin">
        <color rgb="FF7C98B6"/>
      </bottom>
      <diagonal/>
    </border>
    <border>
      <left style="thin">
        <color theme="0"/>
      </left>
      <right/>
      <top/>
      <bottom style="thin">
        <color rgb="FF7C98B6"/>
      </bottom>
      <diagonal/>
    </border>
    <border>
      <left/>
      <right style="thin">
        <color theme="0"/>
      </right>
      <top/>
      <bottom style="thin">
        <color rgb="FF7C98B6"/>
      </bottom>
      <diagonal/>
    </border>
    <border>
      <left/>
      <right style="thin">
        <color rgb="FF7C98B6"/>
      </right>
      <top style="thin">
        <color rgb="FF7C98B6"/>
      </top>
      <bottom style="thin">
        <color rgb="FF7C98B6"/>
      </bottom>
      <diagonal/>
    </border>
    <border>
      <left/>
      <right style="thin">
        <color rgb="FF7C98B6"/>
      </right>
      <top style="thin">
        <color rgb="FF7C98B6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C98B6"/>
      </left>
      <right style="thin">
        <color rgb="FF7C98B6"/>
      </right>
      <top style="thin">
        <color rgb="FF7C98B6"/>
      </top>
      <bottom/>
      <diagonal/>
    </border>
    <border>
      <left style="thin">
        <color rgb="FF7C98B6"/>
      </left>
      <right style="thin">
        <color rgb="FF7C98B6"/>
      </right>
      <top/>
      <bottom style="thin">
        <color rgb="FF7C98B6"/>
      </bottom>
      <diagonal/>
    </border>
    <border>
      <left/>
      <right/>
      <top/>
      <bottom style="thin">
        <color rgb="FF7C98B6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7C98B6"/>
      </left>
      <right/>
      <top style="thin">
        <color rgb="FF7C98B6"/>
      </top>
      <bottom style="thin">
        <color rgb="FF7C98B6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12" fillId="0" borderId="0"/>
  </cellStyleXfs>
  <cellXfs count="114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left"/>
    </xf>
    <xf numFmtId="0" fontId="8" fillId="5" borderId="0" xfId="1" applyFont="1" applyFill="1" applyAlignment="1">
      <alignment horizontal="center" vertical="center"/>
    </xf>
    <xf numFmtId="0" fontId="7" fillId="6" borderId="0" xfId="1" applyFill="1" applyAlignment="1">
      <alignment horizontal="center" vertical="center"/>
    </xf>
    <xf numFmtId="0" fontId="12" fillId="6" borderId="0" xfId="2" applyFill="1"/>
    <xf numFmtId="0" fontId="12" fillId="6" borderId="0" xfId="2" applyFill="1" applyAlignment="1">
      <alignment horizontal="center" vertical="center"/>
    </xf>
    <xf numFmtId="165" fontId="9" fillId="7" borderId="7" xfId="2" applyNumberFormat="1" applyFont="1" applyFill="1" applyBorder="1" applyAlignment="1">
      <alignment horizontal="center" vertical="center"/>
    </xf>
    <xf numFmtId="165" fontId="9" fillId="8" borderId="7" xfId="2" applyNumberFormat="1" applyFont="1" applyFill="1" applyBorder="1" applyAlignment="1">
      <alignment horizontal="center" vertical="center"/>
    </xf>
    <xf numFmtId="165" fontId="12" fillId="6" borderId="0" xfId="2" applyNumberFormat="1" applyFill="1" applyAlignment="1">
      <alignment horizontal="center" vertical="center"/>
    </xf>
    <xf numFmtId="16" fontId="12" fillId="6" borderId="0" xfId="2" quotePrefix="1" applyNumberFormat="1" applyFill="1" applyAlignment="1">
      <alignment horizontal="center" vertical="center"/>
    </xf>
    <xf numFmtId="165" fontId="9" fillId="6" borderId="7" xfId="2" applyNumberFormat="1" applyFont="1" applyFill="1" applyBorder="1" applyAlignment="1">
      <alignment horizontal="center" vertical="center"/>
    </xf>
    <xf numFmtId="165" fontId="9" fillId="6" borderId="0" xfId="2" applyNumberFormat="1" applyFont="1" applyFill="1" applyAlignment="1">
      <alignment horizontal="center" vertical="center"/>
    </xf>
    <xf numFmtId="165" fontId="11" fillId="6" borderId="0" xfId="2" applyNumberFormat="1" applyFont="1" applyFill="1" applyAlignment="1">
      <alignment horizontal="center" vertical="center"/>
    </xf>
    <xf numFmtId="0" fontId="10" fillId="6" borderId="0" xfId="2" applyFont="1" applyFill="1" applyAlignment="1">
      <alignment horizontal="center" vertical="center"/>
    </xf>
    <xf numFmtId="0" fontId="9" fillId="6" borderId="0" xfId="2" applyFont="1" applyFill="1" applyAlignment="1">
      <alignment horizontal="center" vertical="center"/>
    </xf>
    <xf numFmtId="0" fontId="12" fillId="6" borderId="0" xfId="2" quotePrefix="1" applyFill="1" applyAlignment="1">
      <alignment horizontal="center" vertical="center"/>
    </xf>
    <xf numFmtId="165" fontId="9" fillId="9" borderId="7" xfId="2" applyNumberFormat="1" applyFont="1" applyFill="1" applyBorder="1" applyAlignment="1">
      <alignment horizontal="center" vertical="center"/>
    </xf>
    <xf numFmtId="0" fontId="9" fillId="6" borderId="0" xfId="2" applyFont="1" applyFill="1"/>
    <xf numFmtId="0" fontId="12" fillId="6" borderId="8" xfId="2" applyFill="1" applyBorder="1" applyAlignment="1">
      <alignment horizontal="center" vertical="center"/>
    </xf>
    <xf numFmtId="0" fontId="12" fillId="6" borderId="7" xfId="2" applyFill="1" applyBorder="1" applyAlignment="1">
      <alignment horizontal="center" vertical="center"/>
    </xf>
    <xf numFmtId="0" fontId="12" fillId="7" borderId="0" xfId="2" applyFill="1" applyAlignment="1">
      <alignment horizontal="center" vertical="center"/>
    </xf>
    <xf numFmtId="0" fontId="12" fillId="6" borderId="8" xfId="2" applyFill="1" applyBorder="1"/>
    <xf numFmtId="0" fontId="7" fillId="6" borderId="8" xfId="1" applyFill="1" applyBorder="1" applyAlignment="1">
      <alignment horizontal="center" vertical="center"/>
    </xf>
    <xf numFmtId="0" fontId="12" fillId="7" borderId="8" xfId="2" applyFill="1" applyBorder="1" applyAlignment="1">
      <alignment horizontal="center" vertical="center"/>
    </xf>
    <xf numFmtId="0" fontId="7" fillId="2" borderId="7" xfId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0" xfId="2" applyFont="1" applyFill="1"/>
    <xf numFmtId="0" fontId="8" fillId="2" borderId="7" xfId="2" applyFont="1" applyFill="1" applyBorder="1" applyAlignment="1">
      <alignment horizontal="center" vertical="center"/>
    </xf>
    <xf numFmtId="0" fontId="14" fillId="6" borderId="0" xfId="2" applyFont="1" applyFill="1"/>
    <xf numFmtId="0" fontId="14" fillId="6" borderId="0" xfId="2" applyFont="1" applyFill="1" applyAlignment="1">
      <alignment horizontal="center" vertical="center"/>
    </xf>
    <xf numFmtId="0" fontId="12" fillId="2" borderId="7" xfId="2" applyFill="1" applyBorder="1"/>
    <xf numFmtId="0" fontId="8" fillId="2" borderId="7" xfId="2" applyFont="1" applyFill="1" applyBorder="1" applyAlignment="1">
      <alignment horizontal="center"/>
    </xf>
    <xf numFmtId="0" fontId="12" fillId="6" borderId="0" xfId="2" applyFill="1" applyAlignment="1">
      <alignment horizontal="center"/>
    </xf>
    <xf numFmtId="0" fontId="12" fillId="6" borderId="7" xfId="2" applyFill="1" applyBorder="1"/>
    <xf numFmtId="0" fontId="12" fillId="0" borderId="0" xfId="2" applyAlignment="1">
      <alignment horizontal="center" vertical="center"/>
    </xf>
    <xf numFmtId="0" fontId="12" fillId="0" borderId="0" xfId="2"/>
    <xf numFmtId="0" fontId="9" fillId="6" borderId="7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6" borderId="8" xfId="2" applyFont="1" applyFill="1" applyBorder="1" applyAlignment="1">
      <alignment horizontal="center" vertical="center"/>
    </xf>
    <xf numFmtId="0" fontId="9" fillId="11" borderId="0" xfId="2" applyFont="1" applyFill="1" applyAlignment="1">
      <alignment horizontal="center" vertical="center"/>
    </xf>
    <xf numFmtId="0" fontId="9" fillId="10" borderId="0" xfId="2" applyFont="1" applyFill="1" applyAlignment="1">
      <alignment horizontal="center" vertical="center"/>
    </xf>
    <xf numFmtId="0" fontId="1" fillId="6" borderId="0" xfId="2" applyFont="1" applyFill="1" applyAlignment="1">
      <alignment horizontal="center" vertical="center"/>
    </xf>
    <xf numFmtId="0" fontId="12" fillId="11" borderId="0" xfId="2" applyFill="1"/>
    <xf numFmtId="0" fontId="2" fillId="6" borderId="0" xfId="2" applyFont="1" applyFill="1" applyAlignment="1">
      <alignment horizontal="center" vertical="center"/>
    </xf>
    <xf numFmtId="0" fontId="12" fillId="11" borderId="0" xfId="2" applyFill="1" applyAlignment="1">
      <alignment horizontal="center" vertical="center"/>
    </xf>
    <xf numFmtId="0" fontId="7" fillId="11" borderId="0" xfId="1" applyFill="1" applyAlignment="1">
      <alignment horizontal="center" vertical="center"/>
    </xf>
    <xf numFmtId="0" fontId="9" fillId="11" borderId="16" xfId="2" applyFont="1" applyFill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12" fillId="6" borderId="16" xfId="2" applyFill="1" applyBorder="1"/>
    <xf numFmtId="0" fontId="12" fillId="6" borderId="16" xfId="2" applyFill="1" applyBorder="1" applyAlignment="1">
      <alignment horizontal="center" vertical="center"/>
    </xf>
    <xf numFmtId="0" fontId="12" fillId="6" borderId="15" xfId="2" applyFill="1" applyBorder="1" applyAlignment="1">
      <alignment horizontal="center" vertical="center"/>
    </xf>
    <xf numFmtId="0" fontId="0" fillId="0" borderId="16" xfId="0" applyBorder="1" applyAlignment="1">
      <alignment horizontal="left" vertical="top"/>
    </xf>
    <xf numFmtId="165" fontId="9" fillId="6" borderId="17" xfId="2" applyNumberFormat="1" applyFont="1" applyFill="1" applyBorder="1" applyAlignment="1">
      <alignment horizontal="center" vertical="center"/>
    </xf>
    <xf numFmtId="0" fontId="14" fillId="0" borderId="7" xfId="2" applyFont="1" applyBorder="1"/>
    <xf numFmtId="165" fontId="9" fillId="9" borderId="17" xfId="2" applyNumberFormat="1" applyFont="1" applyFill="1" applyBorder="1" applyAlignment="1">
      <alignment horizontal="center" vertical="center"/>
    </xf>
    <xf numFmtId="165" fontId="9" fillId="7" borderId="17" xfId="2" applyNumberFormat="1" applyFont="1" applyFill="1" applyBorder="1" applyAlignment="1">
      <alignment horizontal="center" vertical="center"/>
    </xf>
    <xf numFmtId="0" fontId="12" fillId="7" borderId="17" xfId="2" applyFill="1" applyBorder="1"/>
    <xf numFmtId="0" fontId="12" fillId="2" borderId="7" xfId="2" applyFill="1" applyBorder="1" applyAlignment="1">
      <alignment horizontal="center" vertical="center"/>
    </xf>
    <xf numFmtId="0" fontId="14" fillId="6" borderId="7" xfId="2" applyFont="1" applyFill="1" applyBorder="1" applyAlignment="1">
      <alignment horizontal="center" vertical="center"/>
    </xf>
    <xf numFmtId="0" fontId="14" fillId="6" borderId="7" xfId="2" applyFont="1" applyFill="1" applyBorder="1"/>
    <xf numFmtId="0" fontId="9" fillId="12" borderId="10" xfId="2" applyFont="1" applyFill="1" applyBorder="1" applyAlignment="1">
      <alignment horizontal="center" vertical="center"/>
    </xf>
    <xf numFmtId="0" fontId="12" fillId="6" borderId="16" xfId="2" applyFill="1" applyBorder="1" applyAlignment="1">
      <alignment horizontal="center" vertical="center" readingOrder="2"/>
    </xf>
    <xf numFmtId="0" fontId="12" fillId="8" borderId="16" xfId="2" applyFill="1" applyBorder="1" applyAlignment="1">
      <alignment horizontal="center" vertical="center" readingOrder="2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>
      <alignment horizontal="center" vertical="center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 readingOrder="2"/>
      <protection locked="0"/>
    </xf>
    <xf numFmtId="0" fontId="23" fillId="7" borderId="1" xfId="0" applyFont="1" applyFill="1" applyBorder="1" applyAlignment="1" applyProtection="1">
      <alignment horizontal="center" vertical="center" wrapText="1"/>
      <protection locked="0"/>
    </xf>
    <xf numFmtId="0" fontId="23" fillId="7" borderId="5" xfId="0" applyFont="1" applyFill="1" applyBorder="1" applyAlignment="1" applyProtection="1">
      <alignment horizontal="center" vertical="center" wrapText="1"/>
      <protection locked="0"/>
    </xf>
    <xf numFmtId="0" fontId="23" fillId="7" borderId="12" xfId="0" applyFont="1" applyFill="1" applyBorder="1" applyAlignment="1" applyProtection="1">
      <alignment horizontal="center" vertical="center" wrapText="1"/>
      <protection locked="0"/>
    </xf>
    <xf numFmtId="0" fontId="17" fillId="7" borderId="0" xfId="0" applyFont="1" applyFill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20" fillId="7" borderId="1" xfId="0" applyFont="1" applyFill="1" applyBorder="1" applyAlignment="1" applyProtection="1">
      <alignment horizontal="center" vertical="center" wrapText="1"/>
      <protection locked="0"/>
    </xf>
    <xf numFmtId="0" fontId="20" fillId="7" borderId="5" xfId="0" applyFont="1" applyFill="1" applyBorder="1" applyAlignment="1" applyProtection="1">
      <alignment horizontal="center" vertical="center" wrapText="1" readingOrder="2"/>
      <protection locked="0"/>
    </xf>
    <xf numFmtId="0" fontId="20" fillId="7" borderId="5" xfId="0" applyFont="1" applyFill="1" applyBorder="1" applyAlignment="1" applyProtection="1">
      <alignment horizontal="center" vertical="center" wrapText="1"/>
      <protection locked="0"/>
    </xf>
    <xf numFmtId="0" fontId="20" fillId="7" borderId="1" xfId="0" applyFont="1" applyFill="1" applyBorder="1" applyAlignment="1" applyProtection="1">
      <alignment horizontal="center" vertical="center" wrapText="1" readingOrder="2"/>
      <protection locked="0"/>
    </xf>
    <xf numFmtId="0" fontId="23" fillId="7" borderId="13" xfId="0" applyFont="1" applyFill="1" applyBorder="1" applyAlignment="1" applyProtection="1">
      <alignment horizontal="center" vertical="center" wrapText="1"/>
      <protection locked="0"/>
    </xf>
    <xf numFmtId="0" fontId="23" fillId="7" borderId="1" xfId="0" applyFont="1" applyFill="1" applyBorder="1" applyAlignment="1" applyProtection="1">
      <alignment horizontal="center" wrapText="1"/>
      <protection locked="0"/>
    </xf>
    <xf numFmtId="0" fontId="18" fillId="7" borderId="1" xfId="0" applyFont="1" applyFill="1" applyBorder="1" applyAlignment="1" applyProtection="1">
      <alignment horizontal="center" vertical="center" wrapText="1"/>
      <protection locked="0"/>
    </xf>
    <xf numFmtId="0" fontId="18" fillId="7" borderId="1" xfId="0" applyFont="1" applyFill="1" applyBorder="1" applyAlignment="1" applyProtection="1">
      <alignment horizontal="center" vertical="center" wrapText="1" readingOrder="2"/>
      <protection locked="0"/>
    </xf>
    <xf numFmtId="0" fontId="26" fillId="2" borderId="14" xfId="0" applyFon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>
      <alignment horizontal="center" vertical="center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</cellXfs>
  <cellStyles count="3">
    <cellStyle name="Bad" xfId="1" builtinId="27"/>
    <cellStyle name="Normal" xfId="0" builtinId="0"/>
    <cellStyle name="Normal 2" xfId="2" xr:uid="{E9D70C8C-077F-49C6-B62C-219A0FC2583D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Yekan Bakh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Yekan Bakh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Yekan Bakh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Yekan Bakh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Yekan Bakh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Yekan Bakh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Yekan Bakh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7C98B6"/>
        </right>
        <top style="thin">
          <color rgb="FF7C98B6"/>
        </top>
        <bottom style="thin">
          <color rgb="FF7C98B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Yekan Bakh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Yekan Bakh"/>
        <scheme val="none"/>
      </font>
      <numFmt numFmtId="0" formatCode="General"/>
      <fill>
        <patternFill patternType="solid">
          <fgColor indexed="64"/>
          <bgColor rgb="FFDFE3EB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7C98B6"/>
        </right>
        <top style="thin">
          <color rgb="FF7C98B6"/>
        </top>
        <bottom style="thin">
          <color rgb="FF7C98B6"/>
        </bottom>
      </border>
      <protection locked="1" hidden="0"/>
    </dxf>
    <dxf>
      <border outline="0">
        <top style="thin">
          <color rgb="FF7C98B6"/>
        </top>
      </border>
    </dxf>
    <dxf>
      <border outline="0">
        <left style="thin">
          <color rgb="FF7C98B6"/>
        </left>
        <bottom style="thin">
          <color rgb="FF7C98B6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</dxf>
    <dxf>
      <border outline="0">
        <bottom style="thin">
          <color rgb="FF7C98B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Tw Cen MT"/>
        <family val="2"/>
        <scheme val="none"/>
      </font>
      <fill>
        <patternFill patternType="solid">
          <fgColor indexed="64"/>
          <bgColor rgb="FF6A78D1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>
          <bgColor rgb="FFDFE3EB"/>
        </patternFill>
      </fill>
    </dxf>
  </dxfs>
  <tableStyles count="2" defaultTableStyle="TableStyleMedium9" defaultPivotStyle="PivotStyleLight16">
    <tableStyle name="Table Style 1" pivot="0" count="1" xr9:uid="{02FD4E2A-03DC-4B4C-9BAB-F1222702A5CB}">
      <tableStyleElement type="secondRowStripe" dxfId="14"/>
    </tableStyle>
    <tableStyle name="Table Style 2" pivot="0" count="0" xr9:uid="{0F524D71-2C3A-4028-BDA0-A5CEAA61C41B}"/>
  </tableStyles>
  <colors>
    <mruColors>
      <color rgb="FFF2547D"/>
      <color rgb="FF6A78D1"/>
      <color rgb="FFC8CCD0"/>
      <color rgb="FFDFE3EB"/>
      <color rgb="FFE7EAF0"/>
      <color rgb="FF7C98B6"/>
      <color rgb="FFFF7A59"/>
      <color rgb="FF00A4BD"/>
      <color rgb="FF253342"/>
      <color rgb="FFF1F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314739</xdr:colOff>
      <xdr:row>1</xdr:row>
      <xdr:rowOff>19050</xdr:rowOff>
    </xdr:from>
    <xdr:to>
      <xdr:col>5</xdr:col>
      <xdr:colOff>497370</xdr:colOff>
      <xdr:row>1</xdr:row>
      <xdr:rowOff>474595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37522" y="250963"/>
          <a:ext cx="5052805" cy="45554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r"/>
          <a:r>
            <a:rPr lang="en-US" sz="3700">
              <a:solidFill>
                <a:srgbClr val="CED8DC"/>
              </a:solidFill>
              <a:latin typeface="Tw Cen MT" panose="020B0602020104020603" pitchFamily="34" charset="0"/>
            </a:rPr>
            <a:t>COMPETITIVE</a:t>
          </a:r>
          <a:r>
            <a:rPr lang="en-US" sz="3700" baseline="0">
              <a:solidFill>
                <a:srgbClr val="CED8DC"/>
              </a:solidFill>
              <a:latin typeface="Tw Cen MT" panose="020B0602020104020603" pitchFamily="34" charset="0"/>
            </a:rPr>
            <a:t> ANALYSIS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23</xdr:row>
          <xdr:rowOff>57150</xdr:rowOff>
        </xdr:from>
        <xdr:to>
          <xdr:col>2</xdr:col>
          <xdr:colOff>866775</xdr:colOff>
          <xdr:row>23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23</xdr:row>
          <xdr:rowOff>57150</xdr:rowOff>
        </xdr:from>
        <xdr:to>
          <xdr:col>3</xdr:col>
          <xdr:colOff>866775</xdr:colOff>
          <xdr:row>23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23</xdr:row>
          <xdr:rowOff>57150</xdr:rowOff>
        </xdr:from>
        <xdr:to>
          <xdr:col>4</xdr:col>
          <xdr:colOff>866775</xdr:colOff>
          <xdr:row>23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23</xdr:row>
          <xdr:rowOff>57150</xdr:rowOff>
        </xdr:from>
        <xdr:to>
          <xdr:col>5</xdr:col>
          <xdr:colOff>866775</xdr:colOff>
          <xdr:row>23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23</xdr:row>
          <xdr:rowOff>57150</xdr:rowOff>
        </xdr:from>
        <xdr:to>
          <xdr:col>6</xdr:col>
          <xdr:colOff>866775</xdr:colOff>
          <xdr:row>23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18</xdr:row>
          <xdr:rowOff>57150</xdr:rowOff>
        </xdr:from>
        <xdr:to>
          <xdr:col>2</xdr:col>
          <xdr:colOff>866775</xdr:colOff>
          <xdr:row>19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18</xdr:row>
          <xdr:rowOff>57150</xdr:rowOff>
        </xdr:from>
        <xdr:to>
          <xdr:col>3</xdr:col>
          <xdr:colOff>866775</xdr:colOff>
          <xdr:row>19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18</xdr:row>
          <xdr:rowOff>57150</xdr:rowOff>
        </xdr:from>
        <xdr:to>
          <xdr:col>4</xdr:col>
          <xdr:colOff>866775</xdr:colOff>
          <xdr:row>19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18</xdr:row>
          <xdr:rowOff>57150</xdr:rowOff>
        </xdr:from>
        <xdr:to>
          <xdr:col>5</xdr:col>
          <xdr:colOff>866775</xdr:colOff>
          <xdr:row>19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18</xdr:row>
          <xdr:rowOff>57150</xdr:rowOff>
        </xdr:from>
        <xdr:to>
          <xdr:col>6</xdr:col>
          <xdr:colOff>866775</xdr:colOff>
          <xdr:row>19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20</xdr:row>
          <xdr:rowOff>57150</xdr:rowOff>
        </xdr:from>
        <xdr:to>
          <xdr:col>2</xdr:col>
          <xdr:colOff>866775</xdr:colOff>
          <xdr:row>20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20</xdr:row>
          <xdr:rowOff>57150</xdr:rowOff>
        </xdr:from>
        <xdr:to>
          <xdr:col>3</xdr:col>
          <xdr:colOff>866775</xdr:colOff>
          <xdr:row>20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20</xdr:row>
          <xdr:rowOff>57150</xdr:rowOff>
        </xdr:from>
        <xdr:to>
          <xdr:col>4</xdr:col>
          <xdr:colOff>866775</xdr:colOff>
          <xdr:row>20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20</xdr:row>
          <xdr:rowOff>57150</xdr:rowOff>
        </xdr:from>
        <xdr:to>
          <xdr:col>5</xdr:col>
          <xdr:colOff>866775</xdr:colOff>
          <xdr:row>20</xdr:row>
          <xdr:rowOff>276225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20</xdr:row>
          <xdr:rowOff>57150</xdr:rowOff>
        </xdr:from>
        <xdr:to>
          <xdr:col>6</xdr:col>
          <xdr:colOff>866775</xdr:colOff>
          <xdr:row>20</xdr:row>
          <xdr:rowOff>276225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22</xdr:row>
          <xdr:rowOff>57150</xdr:rowOff>
        </xdr:from>
        <xdr:to>
          <xdr:col>2</xdr:col>
          <xdr:colOff>866775</xdr:colOff>
          <xdr:row>22</xdr:row>
          <xdr:rowOff>276225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22</xdr:row>
          <xdr:rowOff>57150</xdr:rowOff>
        </xdr:from>
        <xdr:to>
          <xdr:col>3</xdr:col>
          <xdr:colOff>866775</xdr:colOff>
          <xdr:row>22</xdr:row>
          <xdr:rowOff>276225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22</xdr:row>
          <xdr:rowOff>57150</xdr:rowOff>
        </xdr:from>
        <xdr:to>
          <xdr:col>4</xdr:col>
          <xdr:colOff>866775</xdr:colOff>
          <xdr:row>22</xdr:row>
          <xdr:rowOff>276225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22</xdr:row>
          <xdr:rowOff>57150</xdr:rowOff>
        </xdr:from>
        <xdr:to>
          <xdr:col>5</xdr:col>
          <xdr:colOff>866775</xdr:colOff>
          <xdr:row>22</xdr:row>
          <xdr:rowOff>276225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22</xdr:row>
          <xdr:rowOff>57150</xdr:rowOff>
        </xdr:from>
        <xdr:to>
          <xdr:col>6</xdr:col>
          <xdr:colOff>866775</xdr:colOff>
          <xdr:row>22</xdr:row>
          <xdr:rowOff>276225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21</xdr:row>
          <xdr:rowOff>57150</xdr:rowOff>
        </xdr:from>
        <xdr:to>
          <xdr:col>2</xdr:col>
          <xdr:colOff>866775</xdr:colOff>
          <xdr:row>21</xdr:row>
          <xdr:rowOff>276225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21</xdr:row>
          <xdr:rowOff>57150</xdr:rowOff>
        </xdr:from>
        <xdr:to>
          <xdr:col>3</xdr:col>
          <xdr:colOff>866775</xdr:colOff>
          <xdr:row>21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21</xdr:row>
          <xdr:rowOff>57150</xdr:rowOff>
        </xdr:from>
        <xdr:to>
          <xdr:col>4</xdr:col>
          <xdr:colOff>866775</xdr:colOff>
          <xdr:row>21</xdr:row>
          <xdr:rowOff>276225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21</xdr:row>
          <xdr:rowOff>57150</xdr:rowOff>
        </xdr:from>
        <xdr:to>
          <xdr:col>5</xdr:col>
          <xdr:colOff>866775</xdr:colOff>
          <xdr:row>21</xdr:row>
          <xdr:rowOff>276225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16</xdr:row>
          <xdr:rowOff>57150</xdr:rowOff>
        </xdr:from>
        <xdr:to>
          <xdr:col>5</xdr:col>
          <xdr:colOff>866775</xdr:colOff>
          <xdr:row>16</xdr:row>
          <xdr:rowOff>276225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16</xdr:row>
          <xdr:rowOff>57150</xdr:rowOff>
        </xdr:from>
        <xdr:to>
          <xdr:col>6</xdr:col>
          <xdr:colOff>866775</xdr:colOff>
          <xdr:row>16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16</xdr:row>
          <xdr:rowOff>57150</xdr:rowOff>
        </xdr:from>
        <xdr:to>
          <xdr:col>4</xdr:col>
          <xdr:colOff>866775</xdr:colOff>
          <xdr:row>16</xdr:row>
          <xdr:rowOff>276225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21</xdr:row>
          <xdr:rowOff>57150</xdr:rowOff>
        </xdr:from>
        <xdr:to>
          <xdr:col>6</xdr:col>
          <xdr:colOff>866775</xdr:colOff>
          <xdr:row>21</xdr:row>
          <xdr:rowOff>276225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23</xdr:row>
          <xdr:rowOff>57150</xdr:rowOff>
        </xdr:from>
        <xdr:to>
          <xdr:col>7</xdr:col>
          <xdr:colOff>866775</xdr:colOff>
          <xdr:row>23</xdr:row>
          <xdr:rowOff>276225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18</xdr:row>
          <xdr:rowOff>57150</xdr:rowOff>
        </xdr:from>
        <xdr:to>
          <xdr:col>7</xdr:col>
          <xdr:colOff>866775</xdr:colOff>
          <xdr:row>19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20</xdr:row>
          <xdr:rowOff>57150</xdr:rowOff>
        </xdr:from>
        <xdr:to>
          <xdr:col>7</xdr:col>
          <xdr:colOff>866775</xdr:colOff>
          <xdr:row>20</xdr:row>
          <xdr:rowOff>276225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22</xdr:row>
          <xdr:rowOff>57150</xdr:rowOff>
        </xdr:from>
        <xdr:to>
          <xdr:col>7</xdr:col>
          <xdr:colOff>866775</xdr:colOff>
          <xdr:row>22</xdr:row>
          <xdr:rowOff>276225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16</xdr:row>
          <xdr:rowOff>57150</xdr:rowOff>
        </xdr:from>
        <xdr:to>
          <xdr:col>7</xdr:col>
          <xdr:colOff>866775</xdr:colOff>
          <xdr:row>16</xdr:row>
          <xdr:rowOff>276225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21</xdr:row>
          <xdr:rowOff>57150</xdr:rowOff>
        </xdr:from>
        <xdr:to>
          <xdr:col>7</xdr:col>
          <xdr:colOff>866775</xdr:colOff>
          <xdr:row>21</xdr:row>
          <xdr:rowOff>276225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23</xdr:row>
          <xdr:rowOff>57150</xdr:rowOff>
        </xdr:from>
        <xdr:to>
          <xdr:col>8</xdr:col>
          <xdr:colOff>866775</xdr:colOff>
          <xdr:row>23</xdr:row>
          <xdr:rowOff>276225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18</xdr:row>
          <xdr:rowOff>57150</xdr:rowOff>
        </xdr:from>
        <xdr:to>
          <xdr:col>8</xdr:col>
          <xdr:colOff>866775</xdr:colOff>
          <xdr:row>19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20</xdr:row>
          <xdr:rowOff>57150</xdr:rowOff>
        </xdr:from>
        <xdr:to>
          <xdr:col>8</xdr:col>
          <xdr:colOff>866775</xdr:colOff>
          <xdr:row>20</xdr:row>
          <xdr:rowOff>276225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22</xdr:row>
          <xdr:rowOff>57150</xdr:rowOff>
        </xdr:from>
        <xdr:to>
          <xdr:col>8</xdr:col>
          <xdr:colOff>866775</xdr:colOff>
          <xdr:row>22</xdr:row>
          <xdr:rowOff>276225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16</xdr:row>
          <xdr:rowOff>57150</xdr:rowOff>
        </xdr:from>
        <xdr:to>
          <xdr:col>8</xdr:col>
          <xdr:colOff>866775</xdr:colOff>
          <xdr:row>16</xdr:row>
          <xdr:rowOff>276225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21</xdr:row>
          <xdr:rowOff>57150</xdr:rowOff>
        </xdr:from>
        <xdr:to>
          <xdr:col>8</xdr:col>
          <xdr:colOff>866775</xdr:colOff>
          <xdr:row>21</xdr:row>
          <xdr:rowOff>276225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23</xdr:row>
          <xdr:rowOff>57150</xdr:rowOff>
        </xdr:from>
        <xdr:to>
          <xdr:col>9</xdr:col>
          <xdr:colOff>866775</xdr:colOff>
          <xdr:row>23</xdr:row>
          <xdr:rowOff>276225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18</xdr:row>
          <xdr:rowOff>57150</xdr:rowOff>
        </xdr:from>
        <xdr:to>
          <xdr:col>9</xdr:col>
          <xdr:colOff>866775</xdr:colOff>
          <xdr:row>19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20</xdr:row>
          <xdr:rowOff>57150</xdr:rowOff>
        </xdr:from>
        <xdr:to>
          <xdr:col>9</xdr:col>
          <xdr:colOff>866775</xdr:colOff>
          <xdr:row>20</xdr:row>
          <xdr:rowOff>276225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22</xdr:row>
          <xdr:rowOff>57150</xdr:rowOff>
        </xdr:from>
        <xdr:to>
          <xdr:col>9</xdr:col>
          <xdr:colOff>866775</xdr:colOff>
          <xdr:row>22</xdr:row>
          <xdr:rowOff>276225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16</xdr:row>
          <xdr:rowOff>57150</xdr:rowOff>
        </xdr:from>
        <xdr:to>
          <xdr:col>9</xdr:col>
          <xdr:colOff>866775</xdr:colOff>
          <xdr:row>16</xdr:row>
          <xdr:rowOff>276225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21</xdr:row>
          <xdr:rowOff>57150</xdr:rowOff>
        </xdr:from>
        <xdr:to>
          <xdr:col>9</xdr:col>
          <xdr:colOff>866775</xdr:colOff>
          <xdr:row>21</xdr:row>
          <xdr:rowOff>276225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18</xdr:row>
          <xdr:rowOff>57150</xdr:rowOff>
        </xdr:from>
        <xdr:to>
          <xdr:col>7</xdr:col>
          <xdr:colOff>866775</xdr:colOff>
          <xdr:row>19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23</xdr:row>
          <xdr:rowOff>57150</xdr:rowOff>
        </xdr:from>
        <xdr:to>
          <xdr:col>10</xdr:col>
          <xdr:colOff>866775</xdr:colOff>
          <xdr:row>23</xdr:row>
          <xdr:rowOff>276225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18</xdr:row>
          <xdr:rowOff>57150</xdr:rowOff>
        </xdr:from>
        <xdr:to>
          <xdr:col>10</xdr:col>
          <xdr:colOff>866775</xdr:colOff>
          <xdr:row>19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20</xdr:row>
          <xdr:rowOff>57150</xdr:rowOff>
        </xdr:from>
        <xdr:to>
          <xdr:col>10</xdr:col>
          <xdr:colOff>866775</xdr:colOff>
          <xdr:row>20</xdr:row>
          <xdr:rowOff>276225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22</xdr:row>
          <xdr:rowOff>57150</xdr:rowOff>
        </xdr:from>
        <xdr:to>
          <xdr:col>10</xdr:col>
          <xdr:colOff>866775</xdr:colOff>
          <xdr:row>22</xdr:row>
          <xdr:rowOff>276225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16</xdr:row>
          <xdr:rowOff>57150</xdr:rowOff>
        </xdr:from>
        <xdr:to>
          <xdr:col>10</xdr:col>
          <xdr:colOff>866775</xdr:colOff>
          <xdr:row>16</xdr:row>
          <xdr:rowOff>276225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21</xdr:row>
          <xdr:rowOff>57150</xdr:rowOff>
        </xdr:from>
        <xdr:to>
          <xdr:col>10</xdr:col>
          <xdr:colOff>866775</xdr:colOff>
          <xdr:row>21</xdr:row>
          <xdr:rowOff>276225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561975</xdr:colOff>
          <xdr:row>23</xdr:row>
          <xdr:rowOff>57150</xdr:rowOff>
        </xdr:from>
        <xdr:to>
          <xdr:col>11</xdr:col>
          <xdr:colOff>866775</xdr:colOff>
          <xdr:row>23</xdr:row>
          <xdr:rowOff>276225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561975</xdr:colOff>
          <xdr:row>18</xdr:row>
          <xdr:rowOff>57150</xdr:rowOff>
        </xdr:from>
        <xdr:to>
          <xdr:col>11</xdr:col>
          <xdr:colOff>866775</xdr:colOff>
          <xdr:row>19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561975</xdr:colOff>
          <xdr:row>20</xdr:row>
          <xdr:rowOff>57150</xdr:rowOff>
        </xdr:from>
        <xdr:to>
          <xdr:col>11</xdr:col>
          <xdr:colOff>866775</xdr:colOff>
          <xdr:row>20</xdr:row>
          <xdr:rowOff>276225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561975</xdr:colOff>
          <xdr:row>22</xdr:row>
          <xdr:rowOff>57150</xdr:rowOff>
        </xdr:from>
        <xdr:to>
          <xdr:col>11</xdr:col>
          <xdr:colOff>866775</xdr:colOff>
          <xdr:row>22</xdr:row>
          <xdr:rowOff>276225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561975</xdr:colOff>
          <xdr:row>21</xdr:row>
          <xdr:rowOff>57150</xdr:rowOff>
        </xdr:from>
        <xdr:to>
          <xdr:col>11</xdr:col>
          <xdr:colOff>866775</xdr:colOff>
          <xdr:row>21</xdr:row>
          <xdr:rowOff>276225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561975</xdr:colOff>
          <xdr:row>23</xdr:row>
          <xdr:rowOff>57150</xdr:rowOff>
        </xdr:from>
        <xdr:to>
          <xdr:col>12</xdr:col>
          <xdr:colOff>866775</xdr:colOff>
          <xdr:row>23</xdr:row>
          <xdr:rowOff>276225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561975</xdr:colOff>
          <xdr:row>18</xdr:row>
          <xdr:rowOff>57150</xdr:rowOff>
        </xdr:from>
        <xdr:to>
          <xdr:col>12</xdr:col>
          <xdr:colOff>866775</xdr:colOff>
          <xdr:row>19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561975</xdr:colOff>
          <xdr:row>20</xdr:row>
          <xdr:rowOff>57150</xdr:rowOff>
        </xdr:from>
        <xdr:to>
          <xdr:col>12</xdr:col>
          <xdr:colOff>866775</xdr:colOff>
          <xdr:row>20</xdr:row>
          <xdr:rowOff>276225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561975</xdr:colOff>
          <xdr:row>22</xdr:row>
          <xdr:rowOff>57150</xdr:rowOff>
        </xdr:from>
        <xdr:to>
          <xdr:col>12</xdr:col>
          <xdr:colOff>866775</xdr:colOff>
          <xdr:row>22</xdr:row>
          <xdr:rowOff>276225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561975</xdr:colOff>
          <xdr:row>16</xdr:row>
          <xdr:rowOff>57150</xdr:rowOff>
        </xdr:from>
        <xdr:to>
          <xdr:col>12</xdr:col>
          <xdr:colOff>866775</xdr:colOff>
          <xdr:row>16</xdr:row>
          <xdr:rowOff>276225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561975</xdr:colOff>
          <xdr:row>21</xdr:row>
          <xdr:rowOff>57150</xdr:rowOff>
        </xdr:from>
        <xdr:to>
          <xdr:col>12</xdr:col>
          <xdr:colOff>866775</xdr:colOff>
          <xdr:row>21</xdr:row>
          <xdr:rowOff>276225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561975</xdr:colOff>
          <xdr:row>23</xdr:row>
          <xdr:rowOff>57150</xdr:rowOff>
        </xdr:from>
        <xdr:to>
          <xdr:col>13</xdr:col>
          <xdr:colOff>866775</xdr:colOff>
          <xdr:row>23</xdr:row>
          <xdr:rowOff>276225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561975</xdr:colOff>
          <xdr:row>18</xdr:row>
          <xdr:rowOff>57150</xdr:rowOff>
        </xdr:from>
        <xdr:to>
          <xdr:col>13</xdr:col>
          <xdr:colOff>866775</xdr:colOff>
          <xdr:row>19</xdr:row>
          <xdr:rowOff>28575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561975</xdr:colOff>
          <xdr:row>20</xdr:row>
          <xdr:rowOff>57150</xdr:rowOff>
        </xdr:from>
        <xdr:to>
          <xdr:col>13</xdr:col>
          <xdr:colOff>866775</xdr:colOff>
          <xdr:row>20</xdr:row>
          <xdr:rowOff>276225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561975</xdr:colOff>
          <xdr:row>22</xdr:row>
          <xdr:rowOff>57150</xdr:rowOff>
        </xdr:from>
        <xdr:to>
          <xdr:col>13</xdr:col>
          <xdr:colOff>866775</xdr:colOff>
          <xdr:row>22</xdr:row>
          <xdr:rowOff>276225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561975</xdr:colOff>
          <xdr:row>16</xdr:row>
          <xdr:rowOff>57150</xdr:rowOff>
        </xdr:from>
        <xdr:to>
          <xdr:col>13</xdr:col>
          <xdr:colOff>866775</xdr:colOff>
          <xdr:row>16</xdr:row>
          <xdr:rowOff>276225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561975</xdr:colOff>
          <xdr:row>21</xdr:row>
          <xdr:rowOff>57150</xdr:rowOff>
        </xdr:from>
        <xdr:to>
          <xdr:col>13</xdr:col>
          <xdr:colOff>866775</xdr:colOff>
          <xdr:row>21</xdr:row>
          <xdr:rowOff>276225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18</xdr:row>
          <xdr:rowOff>57150</xdr:rowOff>
        </xdr:from>
        <xdr:to>
          <xdr:col>10</xdr:col>
          <xdr:colOff>866775</xdr:colOff>
          <xdr:row>19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A893DE-9B03-4843-BE09-83E280AC170C}" name="Table1" displayName="Table1" ref="B3:J29" totalsRowShown="0" headerRowDxfId="13" dataDxfId="11" headerRowBorderDxfId="12" tableBorderDxfId="10" totalsRowBorderDxfId="9">
  <autoFilter ref="B3:J29" xr:uid="{74997846-1AFB-400F-9989-BB0B1F5C5D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6EE8DAF1-B3F3-4A41-B3B6-BFEC0A21A8C3}" name="دسته" dataDxfId="8"/>
    <tableColumn id="2" xr3:uid="{8BE804B4-EFD2-40F4-BDB4-8CDC6BB330B8}" name="کیو اف مارکتس" dataDxfId="7"/>
    <tableColumn id="3" xr3:uid="{A549A465-F67B-4734-8225-A55048043E5F}" name="آلپاری" dataDxfId="6"/>
    <tableColumn id="4" xr3:uid="{172CE5E3-D78C-41BD-ABDF-DB9D4CED4095}" name="آمارکتس" dataDxfId="5"/>
    <tableColumn id="5" xr3:uid="{3A13572C-59B5-41E0-9A57-9761918AE776}" name="آی اف سی مارکتس" dataDxfId="4"/>
    <tableColumn id="6" xr3:uid="{41C96230-B6D5-468B-8F09-47242D26A441}" name="اوتت" dataDxfId="3"/>
    <tableColumn id="7" xr3:uid="{0F3BB149-0C74-4E1A-9D5C-F82886580D1D}" name="دبلیو ام مارکتس" dataDxfId="2"/>
    <tableColumn id="8" xr3:uid="{6126DE56-54BA-485F-9220-8DEEBA7A3CD7}" name="Roboforex" dataDxfId="1"/>
    <tableColumn id="9" xr3:uid="{34C96924-A625-4031-BB9F-511E4F6FF125}" name="Orbex" dataDxfId="0"/>
  </tableColumns>
  <tableStyleInfo name="Table Style 1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omments" Target="../comments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39"/>
  <sheetViews>
    <sheetView showGridLines="0" tabSelected="1" showRuler="0" topLeftCell="F6" zoomScaleNormal="100" zoomScaleSheetLayoutView="83" zoomScalePageLayoutView="115" workbookViewId="0">
      <selection activeCell="H9" sqref="H9"/>
    </sheetView>
  </sheetViews>
  <sheetFormatPr defaultColWidth="8.83203125" defaultRowHeight="16.5" x14ac:dyDescent="0.2"/>
  <cols>
    <col min="1" max="1" width="3.83203125" style="1" customWidth="1"/>
    <col min="2" max="2" width="26.33203125" style="74" customWidth="1"/>
    <col min="3" max="3" width="43.33203125" style="1" customWidth="1"/>
    <col min="4" max="4" width="62.83203125" style="1" customWidth="1"/>
    <col min="5" max="5" width="42.83203125" style="1" customWidth="1"/>
    <col min="6" max="6" width="67.5" style="1" customWidth="1"/>
    <col min="7" max="7" width="47.6640625" style="1" customWidth="1"/>
    <col min="8" max="8" width="44.1640625" style="1" customWidth="1"/>
    <col min="9" max="9" width="46.83203125" style="1" customWidth="1"/>
    <col min="10" max="10" width="43" style="1" customWidth="1"/>
    <col min="11" max="11" width="33" style="74" customWidth="1"/>
    <col min="12" max="12" width="62.5" style="74" customWidth="1"/>
    <col min="13" max="13" width="33" style="74" customWidth="1"/>
    <col min="14" max="14" width="33" style="1" customWidth="1"/>
    <col min="15" max="16384" width="8.83203125" style="1"/>
  </cols>
  <sheetData>
    <row r="1" spans="2:14" ht="18" customHeight="1" x14ac:dyDescent="0.45">
      <c r="B1" s="73"/>
      <c r="C1" s="9"/>
      <c r="D1" s="2"/>
      <c r="E1" s="2"/>
    </row>
    <row r="2" spans="2:14" ht="52.5" customHeight="1" x14ac:dyDescent="0.2">
      <c r="C2" s="2"/>
      <c r="D2" s="2"/>
      <c r="E2" s="2"/>
    </row>
    <row r="3" spans="2:14" ht="34.5" customHeight="1" x14ac:dyDescent="0.2">
      <c r="B3" s="77" t="s">
        <v>161</v>
      </c>
      <c r="C3" s="81" t="s">
        <v>337</v>
      </c>
      <c r="D3" s="77" t="s">
        <v>186</v>
      </c>
      <c r="E3" s="82" t="s">
        <v>338</v>
      </c>
      <c r="F3" s="82" t="s">
        <v>336</v>
      </c>
      <c r="G3" s="82" t="s">
        <v>335</v>
      </c>
      <c r="H3" s="83" t="s">
        <v>334</v>
      </c>
      <c r="I3" s="83" t="s">
        <v>89</v>
      </c>
      <c r="J3" s="83" t="s">
        <v>84</v>
      </c>
      <c r="K3" s="83" t="s">
        <v>291</v>
      </c>
      <c r="L3" s="83" t="s">
        <v>292</v>
      </c>
      <c r="M3" s="83" t="s">
        <v>293</v>
      </c>
      <c r="N3" s="103"/>
    </row>
    <row r="4" spans="2:14" ht="30.75" customHeight="1" x14ac:dyDescent="0.2">
      <c r="B4" s="84" t="s">
        <v>162</v>
      </c>
      <c r="C4" s="90" t="s">
        <v>185</v>
      </c>
      <c r="D4" s="91" t="s">
        <v>187</v>
      </c>
      <c r="E4" s="92" t="s">
        <v>188</v>
      </c>
      <c r="F4" s="92" t="s">
        <v>189</v>
      </c>
      <c r="G4" s="92" t="s">
        <v>190</v>
      </c>
      <c r="H4" s="92" t="s">
        <v>191</v>
      </c>
      <c r="I4" s="86" t="s">
        <v>193</v>
      </c>
      <c r="J4" s="86" t="s">
        <v>192</v>
      </c>
      <c r="K4" s="110" t="s">
        <v>299</v>
      </c>
      <c r="L4" s="110" t="s">
        <v>309</v>
      </c>
      <c r="M4" s="110" t="s">
        <v>320</v>
      </c>
      <c r="N4" s="104"/>
    </row>
    <row r="5" spans="2:14" ht="30.75" customHeight="1" x14ac:dyDescent="0.2">
      <c r="B5" s="84" t="s">
        <v>163</v>
      </c>
      <c r="C5" s="90" t="s">
        <v>228</v>
      </c>
      <c r="D5" s="93" t="s">
        <v>2</v>
      </c>
      <c r="E5" s="94" t="s">
        <v>1</v>
      </c>
      <c r="F5" s="94" t="s">
        <v>6</v>
      </c>
      <c r="G5" s="94" t="s">
        <v>5</v>
      </c>
      <c r="H5" s="94" t="s">
        <v>85</v>
      </c>
      <c r="I5" s="87" t="s">
        <v>92</v>
      </c>
      <c r="J5" s="87" t="s">
        <v>86</v>
      </c>
      <c r="K5" s="112" t="s">
        <v>294</v>
      </c>
      <c r="L5" s="87" t="s">
        <v>295</v>
      </c>
      <c r="M5" s="87" t="s">
        <v>296</v>
      </c>
      <c r="N5" s="105"/>
    </row>
    <row r="6" spans="2:14" ht="30.75" customHeight="1" x14ac:dyDescent="0.2">
      <c r="B6" s="84" t="s">
        <v>164</v>
      </c>
      <c r="C6" s="90" t="s">
        <v>194</v>
      </c>
      <c r="D6" s="90" t="s">
        <v>194</v>
      </c>
      <c r="E6" s="90" t="s">
        <v>194</v>
      </c>
      <c r="F6" s="99" t="s">
        <v>196</v>
      </c>
      <c r="G6" s="99" t="s">
        <v>196</v>
      </c>
      <c r="H6" s="90" t="s">
        <v>194</v>
      </c>
      <c r="I6" s="88" t="s">
        <v>196</v>
      </c>
      <c r="J6" s="88" t="s">
        <v>195</v>
      </c>
      <c r="K6" s="88" t="s">
        <v>196</v>
      </c>
      <c r="L6" s="88" t="s">
        <v>196</v>
      </c>
      <c r="M6" s="111" t="s">
        <v>194</v>
      </c>
      <c r="N6" s="106"/>
    </row>
    <row r="7" spans="2:14" ht="30.75" customHeight="1" x14ac:dyDescent="0.2">
      <c r="B7" s="84" t="s">
        <v>165</v>
      </c>
      <c r="C7" s="90"/>
      <c r="D7" s="91" t="s">
        <v>197</v>
      </c>
      <c r="E7" s="90" t="s">
        <v>289</v>
      </c>
      <c r="F7" s="90" t="s">
        <v>82</v>
      </c>
      <c r="G7" s="90" t="s">
        <v>83</v>
      </c>
      <c r="H7" s="90" t="s">
        <v>3</v>
      </c>
      <c r="I7" s="85" t="s">
        <v>93</v>
      </c>
      <c r="J7" s="85" t="s">
        <v>198</v>
      </c>
      <c r="K7" s="85" t="s">
        <v>3</v>
      </c>
      <c r="L7" s="85" t="s">
        <v>3</v>
      </c>
      <c r="M7" s="85" t="s">
        <v>3</v>
      </c>
      <c r="N7" s="107"/>
    </row>
    <row r="8" spans="2:14" ht="30.75" customHeight="1" x14ac:dyDescent="0.45">
      <c r="B8" s="84" t="s">
        <v>166</v>
      </c>
      <c r="C8" s="91" t="s">
        <v>199</v>
      </c>
      <c r="D8" s="91" t="s">
        <v>199</v>
      </c>
      <c r="E8" s="91" t="s">
        <v>199</v>
      </c>
      <c r="F8" s="100" t="s">
        <v>200</v>
      </c>
      <c r="G8" s="100" t="s">
        <v>201</v>
      </c>
      <c r="H8" s="90" t="s">
        <v>199</v>
      </c>
      <c r="I8" s="85" t="s">
        <v>199</v>
      </c>
      <c r="J8" s="85" t="s">
        <v>202</v>
      </c>
      <c r="K8" s="85" t="s">
        <v>297</v>
      </c>
      <c r="L8" s="85" t="s">
        <v>300</v>
      </c>
      <c r="M8" s="85" t="s">
        <v>298</v>
      </c>
      <c r="N8" s="107"/>
    </row>
    <row r="9" spans="2:14" ht="51" customHeight="1" x14ac:dyDescent="0.2">
      <c r="B9" s="75" t="s">
        <v>167</v>
      </c>
      <c r="C9" s="90" t="s">
        <v>204</v>
      </c>
      <c r="D9" s="91" t="s">
        <v>203</v>
      </c>
      <c r="E9" s="90" t="s">
        <v>205</v>
      </c>
      <c r="F9" s="90" t="s">
        <v>206</v>
      </c>
      <c r="G9" s="90" t="s">
        <v>290</v>
      </c>
      <c r="H9" s="90" t="s">
        <v>208</v>
      </c>
      <c r="I9" s="85" t="s">
        <v>209</v>
      </c>
      <c r="J9" s="85" t="s">
        <v>210</v>
      </c>
      <c r="K9" s="85" t="s">
        <v>301</v>
      </c>
      <c r="L9" s="85" t="s">
        <v>310</v>
      </c>
      <c r="M9" s="85" t="s">
        <v>321</v>
      </c>
      <c r="N9" s="107"/>
    </row>
    <row r="10" spans="2:14" ht="174" customHeight="1" x14ac:dyDescent="0.2">
      <c r="B10" s="75" t="s">
        <v>168</v>
      </c>
      <c r="C10" s="95" t="s">
        <v>211</v>
      </c>
      <c r="D10" s="96" t="s">
        <v>212</v>
      </c>
      <c r="E10" s="95" t="s">
        <v>213</v>
      </c>
      <c r="F10" s="90" t="s">
        <v>207</v>
      </c>
      <c r="G10" s="98" t="s">
        <v>214</v>
      </c>
      <c r="H10" s="95" t="s">
        <v>215</v>
      </c>
      <c r="I10" s="89" t="s">
        <v>216</v>
      </c>
      <c r="J10" s="78" t="s">
        <v>217</v>
      </c>
      <c r="K10" s="85" t="s">
        <v>323</v>
      </c>
      <c r="L10" s="85" t="s">
        <v>324</v>
      </c>
      <c r="M10" s="85" t="s">
        <v>322</v>
      </c>
      <c r="N10" s="107"/>
    </row>
    <row r="11" spans="2:14" ht="90" customHeight="1" x14ac:dyDescent="0.2">
      <c r="B11" s="75" t="s">
        <v>169</v>
      </c>
      <c r="C11" s="95" t="s">
        <v>218</v>
      </c>
      <c r="D11" s="97" t="s">
        <v>219</v>
      </c>
      <c r="E11" s="95" t="s">
        <v>220</v>
      </c>
      <c r="F11" s="98" t="s">
        <v>221</v>
      </c>
      <c r="G11" s="98" t="s">
        <v>222</v>
      </c>
      <c r="H11" s="95" t="s">
        <v>223</v>
      </c>
      <c r="I11" s="78" t="s">
        <v>224</v>
      </c>
      <c r="J11" s="78" t="s">
        <v>225</v>
      </c>
      <c r="K11" s="85" t="s">
        <v>302</v>
      </c>
      <c r="L11" s="85" t="s">
        <v>311</v>
      </c>
      <c r="M11" s="85" t="s">
        <v>325</v>
      </c>
      <c r="N11" s="107"/>
    </row>
    <row r="12" spans="2:14" ht="87" customHeight="1" x14ac:dyDescent="0.2">
      <c r="B12" s="75" t="s">
        <v>170</v>
      </c>
      <c r="C12" s="97" t="s">
        <v>288</v>
      </c>
      <c r="D12" s="97" t="s">
        <v>236</v>
      </c>
      <c r="E12" s="97" t="s">
        <v>231</v>
      </c>
      <c r="F12" s="101" t="s">
        <v>226</v>
      </c>
      <c r="G12" s="95" t="s">
        <v>238</v>
      </c>
      <c r="H12" s="98" t="s">
        <v>234</v>
      </c>
      <c r="I12" s="78" t="s">
        <v>227</v>
      </c>
      <c r="J12" s="78" t="s">
        <v>235</v>
      </c>
      <c r="K12" s="85" t="s">
        <v>303</v>
      </c>
      <c r="L12" s="85" t="s">
        <v>312</v>
      </c>
      <c r="M12" s="85" t="s">
        <v>326</v>
      </c>
      <c r="N12" s="107"/>
    </row>
    <row r="13" spans="2:14" ht="56.25" customHeight="1" x14ac:dyDescent="0.2">
      <c r="B13" s="75" t="s">
        <v>171</v>
      </c>
      <c r="C13" s="97" t="s">
        <v>229</v>
      </c>
      <c r="D13" s="97" t="s">
        <v>230</v>
      </c>
      <c r="E13" s="97" t="s">
        <v>232</v>
      </c>
      <c r="F13" s="101" t="s">
        <v>233</v>
      </c>
      <c r="G13" s="101" t="s">
        <v>237</v>
      </c>
      <c r="H13" s="101" t="s">
        <v>239</v>
      </c>
      <c r="I13" s="80" t="s">
        <v>239</v>
      </c>
      <c r="J13" s="79" t="s">
        <v>240</v>
      </c>
      <c r="K13" s="79" t="s">
        <v>240</v>
      </c>
      <c r="L13" s="79" t="s">
        <v>313</v>
      </c>
      <c r="M13" s="79" t="s">
        <v>313</v>
      </c>
      <c r="N13" s="108"/>
    </row>
    <row r="14" spans="2:14" ht="122.25" customHeight="1" x14ac:dyDescent="0.2">
      <c r="B14" s="75" t="s">
        <v>172</v>
      </c>
      <c r="C14" s="97" t="s">
        <v>242</v>
      </c>
      <c r="D14" s="97" t="s">
        <v>253</v>
      </c>
      <c r="E14" s="97" t="s">
        <v>257</v>
      </c>
      <c r="F14" s="95" t="s">
        <v>269</v>
      </c>
      <c r="G14" s="101" t="s">
        <v>258</v>
      </c>
      <c r="H14" s="101" t="s">
        <v>259</v>
      </c>
      <c r="I14" s="78" t="s">
        <v>260</v>
      </c>
      <c r="J14" s="80" t="s">
        <v>241</v>
      </c>
      <c r="K14" s="80" t="s">
        <v>304</v>
      </c>
      <c r="L14" s="85" t="s">
        <v>314</v>
      </c>
      <c r="M14" s="113" t="s">
        <v>327</v>
      </c>
      <c r="N14" s="109"/>
    </row>
    <row r="15" spans="2:14" ht="176.25" customHeight="1" x14ac:dyDescent="0.2">
      <c r="B15" s="75" t="s">
        <v>173</v>
      </c>
      <c r="C15" s="97" t="s">
        <v>243</v>
      </c>
      <c r="D15" s="97" t="s">
        <v>254</v>
      </c>
      <c r="E15" s="97" t="s">
        <v>255</v>
      </c>
      <c r="F15" s="102" t="s">
        <v>268</v>
      </c>
      <c r="G15" s="98" t="s">
        <v>261</v>
      </c>
      <c r="H15" s="101" t="s">
        <v>262</v>
      </c>
      <c r="I15" s="78" t="s">
        <v>264</v>
      </c>
      <c r="J15" s="78" t="s">
        <v>263</v>
      </c>
      <c r="K15" s="85" t="s">
        <v>3</v>
      </c>
      <c r="L15" s="85" t="s">
        <v>315</v>
      </c>
      <c r="M15" s="85" t="s">
        <v>328</v>
      </c>
      <c r="N15" s="107"/>
    </row>
    <row r="16" spans="2:14" ht="67.5" customHeight="1" x14ac:dyDescent="0.2">
      <c r="B16" s="75" t="s">
        <v>174</v>
      </c>
      <c r="C16" s="97" t="s">
        <v>244</v>
      </c>
      <c r="D16" s="97" t="s">
        <v>256</v>
      </c>
      <c r="E16" s="95" t="s">
        <v>274</v>
      </c>
      <c r="F16" s="101" t="s">
        <v>3</v>
      </c>
      <c r="G16" s="102" t="s">
        <v>275</v>
      </c>
      <c r="H16" s="101" t="s">
        <v>276</v>
      </c>
      <c r="I16" s="80" t="s">
        <v>3</v>
      </c>
      <c r="J16" s="80" t="s">
        <v>3</v>
      </c>
      <c r="K16" s="80" t="s">
        <v>305</v>
      </c>
      <c r="L16" s="85" t="s">
        <v>316</v>
      </c>
      <c r="M16" s="80" t="s">
        <v>305</v>
      </c>
      <c r="N16" s="109"/>
    </row>
    <row r="17" spans="2:14" ht="112.5" customHeight="1" x14ac:dyDescent="0.2">
      <c r="B17" s="75" t="s">
        <v>175</v>
      </c>
      <c r="C17" s="98" t="s">
        <v>245</v>
      </c>
      <c r="D17" s="97" t="s">
        <v>0</v>
      </c>
      <c r="E17" s="95"/>
      <c r="F17" s="95"/>
      <c r="G17" s="95"/>
      <c r="H17" s="95"/>
      <c r="I17" s="78"/>
      <c r="J17" s="78"/>
      <c r="K17" s="85"/>
      <c r="L17" s="85" t="s">
        <v>318</v>
      </c>
      <c r="M17" s="85"/>
      <c r="N17" s="107"/>
    </row>
    <row r="18" spans="2:14" ht="126" customHeight="1" x14ac:dyDescent="0.2">
      <c r="B18" s="75" t="s">
        <v>176</v>
      </c>
      <c r="C18" s="95" t="s">
        <v>283</v>
      </c>
      <c r="D18" s="96" t="s">
        <v>279</v>
      </c>
      <c r="E18" s="95" t="s">
        <v>277</v>
      </c>
      <c r="F18" s="95" t="s">
        <v>278</v>
      </c>
      <c r="G18" s="95" t="s">
        <v>280</v>
      </c>
      <c r="H18" s="95" t="s">
        <v>281</v>
      </c>
      <c r="I18" s="78" t="s">
        <v>282</v>
      </c>
      <c r="J18" s="78" t="s">
        <v>284</v>
      </c>
      <c r="K18" s="78" t="s">
        <v>306</v>
      </c>
      <c r="L18" s="78" t="s">
        <v>317</v>
      </c>
      <c r="M18" s="85" t="s">
        <v>329</v>
      </c>
      <c r="N18" s="107"/>
    </row>
    <row r="19" spans="2:14" ht="19.5" customHeight="1" x14ac:dyDescent="0.2">
      <c r="B19" s="75" t="s">
        <v>177</v>
      </c>
      <c r="C19" s="95"/>
      <c r="D19" s="95"/>
      <c r="E19" s="95"/>
      <c r="F19" s="95"/>
      <c r="G19" s="95"/>
      <c r="H19" s="95"/>
      <c r="I19" s="78"/>
      <c r="J19" s="78"/>
      <c r="K19" s="85"/>
      <c r="L19" s="85"/>
      <c r="M19" s="85"/>
      <c r="N19" s="107"/>
    </row>
    <row r="20" spans="2:14" ht="86.25" customHeight="1" x14ac:dyDescent="0.2">
      <c r="B20" s="75" t="s">
        <v>178</v>
      </c>
      <c r="C20" s="95" t="s">
        <v>3</v>
      </c>
      <c r="D20" s="97" t="s">
        <v>287</v>
      </c>
      <c r="E20" s="95" t="s">
        <v>286</v>
      </c>
      <c r="F20" s="101" t="s">
        <v>3</v>
      </c>
      <c r="G20" s="101" t="s">
        <v>3</v>
      </c>
      <c r="H20" s="101" t="s">
        <v>3</v>
      </c>
      <c r="I20" s="80" t="s">
        <v>285</v>
      </c>
      <c r="J20" s="80" t="s">
        <v>3</v>
      </c>
      <c r="K20" s="80" t="s">
        <v>3</v>
      </c>
      <c r="L20" s="85"/>
      <c r="M20" s="113" t="s">
        <v>4</v>
      </c>
      <c r="N20" s="109"/>
    </row>
    <row r="21" spans="2:14" ht="30.75" customHeight="1" x14ac:dyDescent="0.2">
      <c r="B21" s="75" t="s">
        <v>179</v>
      </c>
      <c r="C21" s="95"/>
      <c r="D21" s="95"/>
      <c r="E21" s="95"/>
      <c r="F21" s="95"/>
      <c r="G21" s="95"/>
      <c r="H21" s="95"/>
      <c r="I21" s="78"/>
      <c r="J21" s="78"/>
      <c r="K21" s="85"/>
      <c r="L21" s="85"/>
      <c r="M21" s="85"/>
      <c r="N21" s="107"/>
    </row>
    <row r="22" spans="2:14" ht="30.75" customHeight="1" x14ac:dyDescent="0.2">
      <c r="B22" s="75" t="s">
        <v>181</v>
      </c>
      <c r="C22" s="95"/>
      <c r="D22" s="95"/>
      <c r="E22" s="95"/>
      <c r="F22" s="95"/>
      <c r="G22" s="95"/>
      <c r="H22" s="95"/>
      <c r="I22" s="78"/>
      <c r="J22" s="78"/>
      <c r="K22" s="85"/>
      <c r="L22" s="85"/>
      <c r="M22" s="85"/>
      <c r="N22" s="107"/>
    </row>
    <row r="23" spans="2:14" ht="30.75" customHeight="1" x14ac:dyDescent="0.2">
      <c r="B23" s="75" t="s">
        <v>180</v>
      </c>
      <c r="C23" s="95"/>
      <c r="D23" s="95"/>
      <c r="E23" s="95"/>
      <c r="F23" s="95"/>
      <c r="G23" s="95"/>
      <c r="H23" s="95"/>
      <c r="I23" s="78"/>
      <c r="J23" s="78"/>
      <c r="K23" s="85"/>
      <c r="L23" s="85"/>
      <c r="M23" s="85"/>
      <c r="N23" s="107"/>
    </row>
    <row r="24" spans="2:14" ht="30.75" customHeight="1" x14ac:dyDescent="0.2">
      <c r="B24" s="75" t="s">
        <v>182</v>
      </c>
      <c r="C24" s="95"/>
      <c r="D24" s="95"/>
      <c r="E24" s="95"/>
      <c r="F24" s="95"/>
      <c r="G24" s="95"/>
      <c r="H24" s="95"/>
      <c r="I24" s="78"/>
      <c r="J24" s="78"/>
      <c r="K24" s="85"/>
      <c r="L24" s="85"/>
      <c r="M24" s="85"/>
      <c r="N24" s="107"/>
    </row>
    <row r="25" spans="2:14" ht="60" customHeight="1" x14ac:dyDescent="0.2">
      <c r="B25" s="75" t="s">
        <v>183</v>
      </c>
      <c r="C25" s="95" t="s">
        <v>252</v>
      </c>
      <c r="D25" s="97" t="s">
        <v>246</v>
      </c>
      <c r="E25" s="95" t="s">
        <v>247</v>
      </c>
      <c r="F25" s="95" t="s">
        <v>248</v>
      </c>
      <c r="G25" s="95" t="s">
        <v>249</v>
      </c>
      <c r="H25" s="97" t="s">
        <v>250</v>
      </c>
      <c r="I25" s="78" t="s">
        <v>251</v>
      </c>
      <c r="J25" s="79" t="s">
        <v>248</v>
      </c>
      <c r="K25" s="79" t="s">
        <v>307</v>
      </c>
      <c r="L25" s="79" t="s">
        <v>319</v>
      </c>
      <c r="M25" s="79" t="s">
        <v>331</v>
      </c>
      <c r="N25" s="108"/>
    </row>
    <row r="26" spans="2:14" ht="115.5" customHeight="1" x14ac:dyDescent="0.2">
      <c r="B26" s="75" t="s">
        <v>184</v>
      </c>
      <c r="C26" s="98" t="s">
        <v>333</v>
      </c>
      <c r="D26" s="97" t="s">
        <v>265</v>
      </c>
      <c r="E26" s="95" t="s">
        <v>266</v>
      </c>
      <c r="F26" s="95" t="s">
        <v>267</v>
      </c>
      <c r="G26" s="95" t="s">
        <v>270</v>
      </c>
      <c r="H26" s="95" t="s">
        <v>271</v>
      </c>
      <c r="I26" s="78" t="s">
        <v>272</v>
      </c>
      <c r="J26" s="78" t="s">
        <v>273</v>
      </c>
      <c r="K26" s="85" t="s">
        <v>308</v>
      </c>
      <c r="L26" s="85" t="s">
        <v>332</v>
      </c>
      <c r="M26" s="85" t="s">
        <v>330</v>
      </c>
      <c r="N26" s="107"/>
    </row>
    <row r="27" spans="2:14" ht="30.75" customHeight="1" x14ac:dyDescent="0.2">
      <c r="B27" s="75"/>
      <c r="C27" s="95"/>
      <c r="D27" s="97"/>
      <c r="E27" s="95"/>
      <c r="F27" s="95"/>
      <c r="G27" s="95"/>
      <c r="H27" s="78"/>
      <c r="I27" s="78"/>
      <c r="J27" s="78"/>
      <c r="K27" s="85"/>
      <c r="L27" s="85"/>
      <c r="M27" s="85"/>
      <c r="N27" s="107"/>
    </row>
    <row r="28" spans="2:14" ht="30.75" customHeight="1" x14ac:dyDescent="0.2">
      <c r="B28" s="75"/>
      <c r="C28" s="78"/>
      <c r="D28" s="79"/>
      <c r="E28" s="78"/>
      <c r="F28" s="78"/>
      <c r="G28" s="78"/>
      <c r="H28" s="78"/>
      <c r="I28" s="78"/>
      <c r="J28" s="78"/>
      <c r="K28" s="85"/>
      <c r="L28" s="85"/>
      <c r="M28" s="85"/>
      <c r="N28" s="107"/>
    </row>
    <row r="29" spans="2:14" ht="30.75" customHeight="1" x14ac:dyDescent="0.2">
      <c r="B29" s="76"/>
      <c r="C29" s="78"/>
      <c r="D29" s="79"/>
      <c r="E29" s="78"/>
      <c r="F29" s="78"/>
      <c r="G29" s="78"/>
      <c r="H29" s="78"/>
      <c r="I29" s="78"/>
      <c r="J29" s="78"/>
      <c r="K29" s="86"/>
      <c r="L29" s="86"/>
      <c r="M29" s="85"/>
      <c r="N29" s="107"/>
    </row>
    <row r="30" spans="2:14" ht="24.75" customHeight="1" x14ac:dyDescent="0.2">
      <c r="C30" s="6"/>
      <c r="D30" s="7"/>
      <c r="E30" s="8"/>
    </row>
    <row r="31" spans="2:14" ht="26.25" customHeight="1" x14ac:dyDescent="0.2">
      <c r="C31" s="2"/>
      <c r="D31" s="3"/>
      <c r="E31" s="2"/>
    </row>
    <row r="32" spans="2:14" x14ac:dyDescent="0.2">
      <c r="C32" s="2"/>
      <c r="D32" s="4"/>
      <c r="E32" s="5"/>
    </row>
    <row r="33" spans="3:5" x14ac:dyDescent="0.2">
      <c r="C33" s="2"/>
      <c r="D33" s="2"/>
      <c r="E33" s="2"/>
    </row>
    <row r="34" spans="3:5" x14ac:dyDescent="0.2">
      <c r="C34" s="2"/>
      <c r="D34" s="2"/>
      <c r="E34" s="2"/>
    </row>
    <row r="35" spans="3:5" x14ac:dyDescent="0.2">
      <c r="C35" s="2"/>
      <c r="D35" s="2"/>
      <c r="E35" s="2"/>
    </row>
    <row r="36" spans="3:5" x14ac:dyDescent="0.2">
      <c r="C36" s="2"/>
      <c r="D36" s="2"/>
      <c r="E36" s="2"/>
    </row>
    <row r="37" spans="3:5" x14ac:dyDescent="0.2">
      <c r="C37" s="2"/>
      <c r="D37" s="2"/>
      <c r="E37" s="2"/>
    </row>
    <row r="38" spans="3:5" x14ac:dyDescent="0.2">
      <c r="C38" s="2"/>
      <c r="D38" s="2"/>
      <c r="E38" s="2"/>
    </row>
    <row r="39" spans="3:5" x14ac:dyDescent="0.2">
      <c r="C39" s="2"/>
      <c r="D39" s="2"/>
      <c r="E39" s="2"/>
    </row>
  </sheetData>
  <sheetProtection formatCells="0" formatColumns="0" insertColumns="0" insertRows="0" insertHyperlinks="0" deleteColumns="0" deleteRows="0" sort="0"/>
  <printOptions horizontalCentered="1" verticalCentered="1"/>
  <pageMargins left="0.25" right="0.25" top="0.25" bottom="0.25" header="0" footer="0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561975</xdr:colOff>
                    <xdr:row>23</xdr:row>
                    <xdr:rowOff>57150</xdr:rowOff>
                  </from>
                  <to>
                    <xdr:col>2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561975</xdr:colOff>
                    <xdr:row>23</xdr:row>
                    <xdr:rowOff>57150</xdr:rowOff>
                  </from>
                  <to>
                    <xdr:col>3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561975</xdr:colOff>
                    <xdr:row>23</xdr:row>
                    <xdr:rowOff>57150</xdr:rowOff>
                  </from>
                  <to>
                    <xdr:col>4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561975</xdr:colOff>
                    <xdr:row>23</xdr:row>
                    <xdr:rowOff>57150</xdr:rowOff>
                  </from>
                  <to>
                    <xdr:col>5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561975</xdr:colOff>
                    <xdr:row>23</xdr:row>
                    <xdr:rowOff>57150</xdr:rowOff>
                  </from>
                  <to>
                    <xdr:col>6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</xdr:col>
                    <xdr:colOff>561975</xdr:colOff>
                    <xdr:row>18</xdr:row>
                    <xdr:rowOff>57150</xdr:rowOff>
                  </from>
                  <to>
                    <xdr:col>2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561975</xdr:colOff>
                    <xdr:row>18</xdr:row>
                    <xdr:rowOff>57150</xdr:rowOff>
                  </from>
                  <to>
                    <xdr:col>3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4</xdr:col>
                    <xdr:colOff>561975</xdr:colOff>
                    <xdr:row>18</xdr:row>
                    <xdr:rowOff>57150</xdr:rowOff>
                  </from>
                  <to>
                    <xdr:col>4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5</xdr:col>
                    <xdr:colOff>561975</xdr:colOff>
                    <xdr:row>18</xdr:row>
                    <xdr:rowOff>57150</xdr:rowOff>
                  </from>
                  <to>
                    <xdr:col>5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6</xdr:col>
                    <xdr:colOff>561975</xdr:colOff>
                    <xdr:row>18</xdr:row>
                    <xdr:rowOff>57150</xdr:rowOff>
                  </from>
                  <to>
                    <xdr:col>6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2</xdr:col>
                    <xdr:colOff>561975</xdr:colOff>
                    <xdr:row>20</xdr:row>
                    <xdr:rowOff>57150</xdr:rowOff>
                  </from>
                  <to>
                    <xdr:col>2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3</xdr:col>
                    <xdr:colOff>561975</xdr:colOff>
                    <xdr:row>20</xdr:row>
                    <xdr:rowOff>57150</xdr:rowOff>
                  </from>
                  <to>
                    <xdr:col>3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561975</xdr:colOff>
                    <xdr:row>20</xdr:row>
                    <xdr:rowOff>57150</xdr:rowOff>
                  </from>
                  <to>
                    <xdr:col>4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5</xdr:col>
                    <xdr:colOff>561975</xdr:colOff>
                    <xdr:row>20</xdr:row>
                    <xdr:rowOff>57150</xdr:rowOff>
                  </from>
                  <to>
                    <xdr:col>5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6</xdr:col>
                    <xdr:colOff>561975</xdr:colOff>
                    <xdr:row>20</xdr:row>
                    <xdr:rowOff>57150</xdr:rowOff>
                  </from>
                  <to>
                    <xdr:col>6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2</xdr:col>
                    <xdr:colOff>561975</xdr:colOff>
                    <xdr:row>22</xdr:row>
                    <xdr:rowOff>57150</xdr:rowOff>
                  </from>
                  <to>
                    <xdr:col>2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3</xdr:col>
                    <xdr:colOff>561975</xdr:colOff>
                    <xdr:row>22</xdr:row>
                    <xdr:rowOff>57150</xdr:rowOff>
                  </from>
                  <to>
                    <xdr:col>3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4</xdr:col>
                    <xdr:colOff>561975</xdr:colOff>
                    <xdr:row>22</xdr:row>
                    <xdr:rowOff>57150</xdr:rowOff>
                  </from>
                  <to>
                    <xdr:col>4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5</xdr:col>
                    <xdr:colOff>561975</xdr:colOff>
                    <xdr:row>22</xdr:row>
                    <xdr:rowOff>57150</xdr:rowOff>
                  </from>
                  <to>
                    <xdr:col>5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6</xdr:col>
                    <xdr:colOff>561975</xdr:colOff>
                    <xdr:row>22</xdr:row>
                    <xdr:rowOff>57150</xdr:rowOff>
                  </from>
                  <to>
                    <xdr:col>6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2</xdr:col>
                    <xdr:colOff>561975</xdr:colOff>
                    <xdr:row>21</xdr:row>
                    <xdr:rowOff>57150</xdr:rowOff>
                  </from>
                  <to>
                    <xdr:col>2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3</xdr:col>
                    <xdr:colOff>561975</xdr:colOff>
                    <xdr:row>21</xdr:row>
                    <xdr:rowOff>57150</xdr:rowOff>
                  </from>
                  <to>
                    <xdr:col>3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4</xdr:col>
                    <xdr:colOff>561975</xdr:colOff>
                    <xdr:row>21</xdr:row>
                    <xdr:rowOff>57150</xdr:rowOff>
                  </from>
                  <to>
                    <xdr:col>4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5</xdr:col>
                    <xdr:colOff>561975</xdr:colOff>
                    <xdr:row>21</xdr:row>
                    <xdr:rowOff>57150</xdr:rowOff>
                  </from>
                  <to>
                    <xdr:col>5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5</xdr:col>
                    <xdr:colOff>561975</xdr:colOff>
                    <xdr:row>16</xdr:row>
                    <xdr:rowOff>57150</xdr:rowOff>
                  </from>
                  <to>
                    <xdr:col>5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6</xdr:col>
                    <xdr:colOff>561975</xdr:colOff>
                    <xdr:row>16</xdr:row>
                    <xdr:rowOff>57150</xdr:rowOff>
                  </from>
                  <to>
                    <xdr:col>6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4</xdr:col>
                    <xdr:colOff>561975</xdr:colOff>
                    <xdr:row>16</xdr:row>
                    <xdr:rowOff>57150</xdr:rowOff>
                  </from>
                  <to>
                    <xdr:col>4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6</xdr:col>
                    <xdr:colOff>561975</xdr:colOff>
                    <xdr:row>21</xdr:row>
                    <xdr:rowOff>57150</xdr:rowOff>
                  </from>
                  <to>
                    <xdr:col>6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7</xdr:col>
                    <xdr:colOff>561975</xdr:colOff>
                    <xdr:row>23</xdr:row>
                    <xdr:rowOff>57150</xdr:rowOff>
                  </from>
                  <to>
                    <xdr:col>7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7</xdr:col>
                    <xdr:colOff>561975</xdr:colOff>
                    <xdr:row>18</xdr:row>
                    <xdr:rowOff>57150</xdr:rowOff>
                  </from>
                  <to>
                    <xdr:col>7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7</xdr:col>
                    <xdr:colOff>561975</xdr:colOff>
                    <xdr:row>20</xdr:row>
                    <xdr:rowOff>57150</xdr:rowOff>
                  </from>
                  <to>
                    <xdr:col>7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7</xdr:col>
                    <xdr:colOff>561975</xdr:colOff>
                    <xdr:row>22</xdr:row>
                    <xdr:rowOff>57150</xdr:rowOff>
                  </from>
                  <to>
                    <xdr:col>7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>
                <anchor moveWithCells="1">
                  <from>
                    <xdr:col>7</xdr:col>
                    <xdr:colOff>561975</xdr:colOff>
                    <xdr:row>16</xdr:row>
                    <xdr:rowOff>57150</xdr:rowOff>
                  </from>
                  <to>
                    <xdr:col>7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defaultSize="0" autoFill="0" autoLine="0" autoPict="0">
                <anchor moveWithCells="1">
                  <from>
                    <xdr:col>7</xdr:col>
                    <xdr:colOff>561975</xdr:colOff>
                    <xdr:row>21</xdr:row>
                    <xdr:rowOff>57150</xdr:rowOff>
                  </from>
                  <to>
                    <xdr:col>7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8" name="Check Box 42">
              <controlPr defaultSize="0" autoFill="0" autoLine="0" autoPict="0">
                <anchor moveWithCells="1">
                  <from>
                    <xdr:col>8</xdr:col>
                    <xdr:colOff>561975</xdr:colOff>
                    <xdr:row>23</xdr:row>
                    <xdr:rowOff>57150</xdr:rowOff>
                  </from>
                  <to>
                    <xdr:col>8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9" name="Check Box 43">
              <controlPr defaultSize="0" autoFill="0" autoLine="0" autoPict="0">
                <anchor moveWithCells="1">
                  <from>
                    <xdr:col>8</xdr:col>
                    <xdr:colOff>561975</xdr:colOff>
                    <xdr:row>18</xdr:row>
                    <xdr:rowOff>57150</xdr:rowOff>
                  </from>
                  <to>
                    <xdr:col>8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>
                <anchor moveWithCells="1">
                  <from>
                    <xdr:col>8</xdr:col>
                    <xdr:colOff>561975</xdr:colOff>
                    <xdr:row>20</xdr:row>
                    <xdr:rowOff>57150</xdr:rowOff>
                  </from>
                  <to>
                    <xdr:col>8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8</xdr:col>
                    <xdr:colOff>561975</xdr:colOff>
                    <xdr:row>22</xdr:row>
                    <xdr:rowOff>57150</xdr:rowOff>
                  </from>
                  <to>
                    <xdr:col>8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8</xdr:col>
                    <xdr:colOff>561975</xdr:colOff>
                    <xdr:row>16</xdr:row>
                    <xdr:rowOff>57150</xdr:rowOff>
                  </from>
                  <to>
                    <xdr:col>8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8</xdr:col>
                    <xdr:colOff>561975</xdr:colOff>
                    <xdr:row>21</xdr:row>
                    <xdr:rowOff>57150</xdr:rowOff>
                  </from>
                  <to>
                    <xdr:col>8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9</xdr:col>
                    <xdr:colOff>561975</xdr:colOff>
                    <xdr:row>23</xdr:row>
                    <xdr:rowOff>57150</xdr:rowOff>
                  </from>
                  <to>
                    <xdr:col>9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>
                <anchor moveWithCells="1">
                  <from>
                    <xdr:col>9</xdr:col>
                    <xdr:colOff>561975</xdr:colOff>
                    <xdr:row>18</xdr:row>
                    <xdr:rowOff>57150</xdr:rowOff>
                  </from>
                  <to>
                    <xdr:col>9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Check Box 50">
              <controlPr defaultSize="0" autoFill="0" autoLine="0" autoPict="0">
                <anchor moveWithCells="1">
                  <from>
                    <xdr:col>9</xdr:col>
                    <xdr:colOff>561975</xdr:colOff>
                    <xdr:row>20</xdr:row>
                    <xdr:rowOff>57150</xdr:rowOff>
                  </from>
                  <to>
                    <xdr:col>9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7" name="Check Box 51">
              <controlPr defaultSize="0" autoFill="0" autoLine="0" autoPict="0">
                <anchor moveWithCells="1">
                  <from>
                    <xdr:col>9</xdr:col>
                    <xdr:colOff>561975</xdr:colOff>
                    <xdr:row>22</xdr:row>
                    <xdr:rowOff>57150</xdr:rowOff>
                  </from>
                  <to>
                    <xdr:col>9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8" name="Check Box 52">
              <controlPr defaultSize="0" autoFill="0" autoLine="0" autoPict="0">
                <anchor moveWithCells="1">
                  <from>
                    <xdr:col>9</xdr:col>
                    <xdr:colOff>561975</xdr:colOff>
                    <xdr:row>16</xdr:row>
                    <xdr:rowOff>57150</xdr:rowOff>
                  </from>
                  <to>
                    <xdr:col>9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9" name="Check Box 53">
              <controlPr defaultSize="0" autoFill="0" autoLine="0" autoPict="0">
                <anchor moveWithCells="1">
                  <from>
                    <xdr:col>9</xdr:col>
                    <xdr:colOff>561975</xdr:colOff>
                    <xdr:row>21</xdr:row>
                    <xdr:rowOff>57150</xdr:rowOff>
                  </from>
                  <to>
                    <xdr:col>9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0" name="Check Box 54">
              <controlPr defaultSize="0" autoFill="0" autoLine="0" autoPict="0">
                <anchor moveWithCells="1">
                  <from>
                    <xdr:col>7</xdr:col>
                    <xdr:colOff>561975</xdr:colOff>
                    <xdr:row>18</xdr:row>
                    <xdr:rowOff>57150</xdr:rowOff>
                  </from>
                  <to>
                    <xdr:col>7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1" name="Check Box 55">
              <controlPr defaultSize="0" autoFill="0" autoLine="0" autoPict="0">
                <anchor moveWithCells="1">
                  <from>
                    <xdr:col>10</xdr:col>
                    <xdr:colOff>561975</xdr:colOff>
                    <xdr:row>23</xdr:row>
                    <xdr:rowOff>57150</xdr:rowOff>
                  </from>
                  <to>
                    <xdr:col>10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2" name="Check Box 56">
              <controlPr defaultSize="0" autoFill="0" autoLine="0" autoPict="0">
                <anchor moveWithCells="1">
                  <from>
                    <xdr:col>10</xdr:col>
                    <xdr:colOff>561975</xdr:colOff>
                    <xdr:row>18</xdr:row>
                    <xdr:rowOff>57150</xdr:rowOff>
                  </from>
                  <to>
                    <xdr:col>10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3" name="Check Box 57">
              <controlPr defaultSize="0" autoFill="0" autoLine="0" autoPict="0">
                <anchor moveWithCells="1">
                  <from>
                    <xdr:col>10</xdr:col>
                    <xdr:colOff>561975</xdr:colOff>
                    <xdr:row>20</xdr:row>
                    <xdr:rowOff>57150</xdr:rowOff>
                  </from>
                  <to>
                    <xdr:col>10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4" name="Check Box 58">
              <controlPr defaultSize="0" autoFill="0" autoLine="0" autoPict="0">
                <anchor moveWithCells="1">
                  <from>
                    <xdr:col>10</xdr:col>
                    <xdr:colOff>561975</xdr:colOff>
                    <xdr:row>22</xdr:row>
                    <xdr:rowOff>57150</xdr:rowOff>
                  </from>
                  <to>
                    <xdr:col>10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5" name="Check Box 59">
              <controlPr defaultSize="0" autoFill="0" autoLine="0" autoPict="0">
                <anchor moveWithCells="1">
                  <from>
                    <xdr:col>10</xdr:col>
                    <xdr:colOff>561975</xdr:colOff>
                    <xdr:row>16</xdr:row>
                    <xdr:rowOff>57150</xdr:rowOff>
                  </from>
                  <to>
                    <xdr:col>10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6" name="Check Box 60">
              <controlPr defaultSize="0" autoFill="0" autoLine="0" autoPict="0">
                <anchor moveWithCells="1">
                  <from>
                    <xdr:col>10</xdr:col>
                    <xdr:colOff>561975</xdr:colOff>
                    <xdr:row>21</xdr:row>
                    <xdr:rowOff>57150</xdr:rowOff>
                  </from>
                  <to>
                    <xdr:col>10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7" name="Check Box 61">
              <controlPr defaultSize="0" autoFill="0" autoLine="0" autoPict="0">
                <anchor moveWithCells="1">
                  <from>
                    <xdr:col>11</xdr:col>
                    <xdr:colOff>561975</xdr:colOff>
                    <xdr:row>23</xdr:row>
                    <xdr:rowOff>57150</xdr:rowOff>
                  </from>
                  <to>
                    <xdr:col>11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8" name="Check Box 62">
              <controlPr defaultSize="0" autoFill="0" autoLine="0" autoPict="0">
                <anchor moveWithCells="1">
                  <from>
                    <xdr:col>11</xdr:col>
                    <xdr:colOff>561975</xdr:colOff>
                    <xdr:row>18</xdr:row>
                    <xdr:rowOff>57150</xdr:rowOff>
                  </from>
                  <to>
                    <xdr:col>11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9" name="Check Box 63">
              <controlPr defaultSize="0" autoFill="0" autoLine="0" autoPict="0">
                <anchor moveWithCells="1">
                  <from>
                    <xdr:col>11</xdr:col>
                    <xdr:colOff>561975</xdr:colOff>
                    <xdr:row>20</xdr:row>
                    <xdr:rowOff>57150</xdr:rowOff>
                  </from>
                  <to>
                    <xdr:col>11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0" name="Check Box 64">
              <controlPr defaultSize="0" autoFill="0" autoLine="0" autoPict="0">
                <anchor moveWithCells="1">
                  <from>
                    <xdr:col>11</xdr:col>
                    <xdr:colOff>561975</xdr:colOff>
                    <xdr:row>22</xdr:row>
                    <xdr:rowOff>57150</xdr:rowOff>
                  </from>
                  <to>
                    <xdr:col>11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1" name="Check Box 65">
              <controlPr defaultSize="0" autoFill="0" autoLine="0" autoPict="0">
                <anchor moveWithCells="1">
                  <from>
                    <xdr:col>11</xdr:col>
                    <xdr:colOff>561975</xdr:colOff>
                    <xdr:row>21</xdr:row>
                    <xdr:rowOff>57150</xdr:rowOff>
                  </from>
                  <to>
                    <xdr:col>11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2" name="Check Box 66">
              <controlPr defaultSize="0" autoFill="0" autoLine="0" autoPict="0">
                <anchor moveWithCells="1">
                  <from>
                    <xdr:col>12</xdr:col>
                    <xdr:colOff>561975</xdr:colOff>
                    <xdr:row>23</xdr:row>
                    <xdr:rowOff>57150</xdr:rowOff>
                  </from>
                  <to>
                    <xdr:col>12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3" name="Check Box 67">
              <controlPr defaultSize="0" autoFill="0" autoLine="0" autoPict="0">
                <anchor moveWithCells="1">
                  <from>
                    <xdr:col>12</xdr:col>
                    <xdr:colOff>561975</xdr:colOff>
                    <xdr:row>18</xdr:row>
                    <xdr:rowOff>57150</xdr:rowOff>
                  </from>
                  <to>
                    <xdr:col>12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4" name="Check Box 68">
              <controlPr defaultSize="0" autoFill="0" autoLine="0" autoPict="0">
                <anchor moveWithCells="1">
                  <from>
                    <xdr:col>12</xdr:col>
                    <xdr:colOff>561975</xdr:colOff>
                    <xdr:row>20</xdr:row>
                    <xdr:rowOff>57150</xdr:rowOff>
                  </from>
                  <to>
                    <xdr:col>12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5" name="Check Box 69">
              <controlPr defaultSize="0" autoFill="0" autoLine="0" autoPict="0">
                <anchor moveWithCells="1">
                  <from>
                    <xdr:col>12</xdr:col>
                    <xdr:colOff>561975</xdr:colOff>
                    <xdr:row>22</xdr:row>
                    <xdr:rowOff>57150</xdr:rowOff>
                  </from>
                  <to>
                    <xdr:col>12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6" name="Check Box 70">
              <controlPr defaultSize="0" autoFill="0" autoLine="0" autoPict="0">
                <anchor moveWithCells="1">
                  <from>
                    <xdr:col>12</xdr:col>
                    <xdr:colOff>561975</xdr:colOff>
                    <xdr:row>16</xdr:row>
                    <xdr:rowOff>57150</xdr:rowOff>
                  </from>
                  <to>
                    <xdr:col>12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7" name="Check Box 71">
              <controlPr defaultSize="0" autoFill="0" autoLine="0" autoPict="0">
                <anchor moveWithCells="1">
                  <from>
                    <xdr:col>12</xdr:col>
                    <xdr:colOff>561975</xdr:colOff>
                    <xdr:row>21</xdr:row>
                    <xdr:rowOff>57150</xdr:rowOff>
                  </from>
                  <to>
                    <xdr:col>12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8" name="Check Box 72">
              <controlPr defaultSize="0" autoFill="0" autoLine="0" autoPict="0">
                <anchor moveWithCells="1">
                  <from>
                    <xdr:col>13</xdr:col>
                    <xdr:colOff>561975</xdr:colOff>
                    <xdr:row>23</xdr:row>
                    <xdr:rowOff>57150</xdr:rowOff>
                  </from>
                  <to>
                    <xdr:col>13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9" name="Check Box 73">
              <controlPr defaultSize="0" autoFill="0" autoLine="0" autoPict="0">
                <anchor moveWithCells="1">
                  <from>
                    <xdr:col>13</xdr:col>
                    <xdr:colOff>561975</xdr:colOff>
                    <xdr:row>18</xdr:row>
                    <xdr:rowOff>57150</xdr:rowOff>
                  </from>
                  <to>
                    <xdr:col>13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0" name="Check Box 74">
              <controlPr defaultSize="0" autoFill="0" autoLine="0" autoPict="0">
                <anchor moveWithCells="1">
                  <from>
                    <xdr:col>13</xdr:col>
                    <xdr:colOff>561975</xdr:colOff>
                    <xdr:row>20</xdr:row>
                    <xdr:rowOff>57150</xdr:rowOff>
                  </from>
                  <to>
                    <xdr:col>13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1" name="Check Box 75">
              <controlPr defaultSize="0" autoFill="0" autoLine="0" autoPict="0">
                <anchor moveWithCells="1">
                  <from>
                    <xdr:col>13</xdr:col>
                    <xdr:colOff>561975</xdr:colOff>
                    <xdr:row>22</xdr:row>
                    <xdr:rowOff>57150</xdr:rowOff>
                  </from>
                  <to>
                    <xdr:col>13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2" name="Check Box 76">
              <controlPr defaultSize="0" autoFill="0" autoLine="0" autoPict="0">
                <anchor moveWithCells="1">
                  <from>
                    <xdr:col>13</xdr:col>
                    <xdr:colOff>561975</xdr:colOff>
                    <xdr:row>16</xdr:row>
                    <xdr:rowOff>57150</xdr:rowOff>
                  </from>
                  <to>
                    <xdr:col>13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3" name="Check Box 77">
              <controlPr defaultSize="0" autoFill="0" autoLine="0" autoPict="0">
                <anchor moveWithCells="1">
                  <from>
                    <xdr:col>13</xdr:col>
                    <xdr:colOff>561975</xdr:colOff>
                    <xdr:row>21</xdr:row>
                    <xdr:rowOff>57150</xdr:rowOff>
                  </from>
                  <to>
                    <xdr:col>13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4" name="Check Box 78">
              <controlPr defaultSize="0" autoFill="0" autoLine="0" autoPict="0">
                <anchor moveWithCells="1">
                  <from>
                    <xdr:col>10</xdr:col>
                    <xdr:colOff>561975</xdr:colOff>
                    <xdr:row>18</xdr:row>
                    <xdr:rowOff>57150</xdr:rowOff>
                  </from>
                  <to>
                    <xdr:col>10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</controls>
    </mc:Choice>
  </mc:AlternateContent>
  <tableParts count="1">
    <tablePart r:id="rId7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F963-F9F7-43DE-9C06-778712B2929D}">
  <sheetPr>
    <tabColor rgb="FF92D050"/>
  </sheetPr>
  <dimension ref="A1:R135"/>
  <sheetViews>
    <sheetView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B88" sqref="B88"/>
    </sheetView>
  </sheetViews>
  <sheetFormatPr defaultColWidth="10.6640625" defaultRowHeight="15" outlineLevelRow="1" x14ac:dyDescent="0.25"/>
  <cols>
    <col min="1" max="1" width="44.6640625" style="13" customWidth="1"/>
    <col min="2" max="2" width="36" style="12" customWidth="1"/>
    <col min="3" max="3" width="27.83203125" style="12" customWidth="1"/>
    <col min="4" max="4" width="26.33203125" style="12" customWidth="1"/>
    <col min="5" max="5" width="34.33203125" style="12" customWidth="1"/>
    <col min="6" max="6" width="29" style="12" customWidth="1"/>
    <col min="7" max="7" width="24.83203125" style="12" customWidth="1"/>
    <col min="8" max="8" width="29.5" style="12" customWidth="1"/>
    <col min="9" max="9" width="30.6640625" style="12" customWidth="1"/>
    <col min="10" max="10" width="25.33203125" style="12" customWidth="1"/>
    <col min="11" max="11" width="16.6640625" style="12" customWidth="1"/>
    <col min="12" max="12" width="18.5" style="12" customWidth="1"/>
    <col min="13" max="13" width="19.83203125" style="12" customWidth="1"/>
    <col min="14" max="16384" width="10.6640625" style="12"/>
  </cols>
  <sheetData>
    <row r="1" spans="1:11" s="25" customFormat="1" x14ac:dyDescent="0.25">
      <c r="A1" s="50" t="s">
        <v>94</v>
      </c>
      <c r="B1" s="10" t="s">
        <v>7</v>
      </c>
      <c r="C1" s="10" t="s">
        <v>8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  <c r="I1" s="10" t="s">
        <v>14</v>
      </c>
      <c r="J1" s="10" t="s">
        <v>15</v>
      </c>
    </row>
    <row r="2" spans="1:11" x14ac:dyDescent="0.25">
      <c r="B2" s="11"/>
      <c r="C2" s="11"/>
      <c r="D2" s="11"/>
      <c r="E2" s="11"/>
      <c r="F2" s="11"/>
      <c r="G2" s="11"/>
      <c r="H2" s="11"/>
      <c r="I2" s="11"/>
      <c r="J2" s="11"/>
    </row>
    <row r="3" spans="1:11" s="52" customFormat="1" x14ac:dyDescent="0.25">
      <c r="A3" s="49" t="s">
        <v>100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s="43" customFormat="1" ht="15.75" thickBot="1" x14ac:dyDescent="0.3">
      <c r="A4" s="46" t="s">
        <v>95</v>
      </c>
      <c r="B4" s="27">
        <v>14</v>
      </c>
      <c r="C4" s="27">
        <v>17</v>
      </c>
      <c r="D4" s="27">
        <v>25</v>
      </c>
      <c r="E4" s="27">
        <v>14</v>
      </c>
      <c r="F4" s="27">
        <v>36</v>
      </c>
      <c r="G4" s="27">
        <v>45</v>
      </c>
      <c r="H4" s="27">
        <v>240</v>
      </c>
      <c r="I4" s="27">
        <v>400</v>
      </c>
      <c r="J4" s="27">
        <v>260</v>
      </c>
    </row>
    <row r="5" spans="1:11" s="45" customFormat="1" ht="15.75" thickTop="1" x14ac:dyDescent="0.25">
      <c r="A5" s="47" t="s">
        <v>96</v>
      </c>
      <c r="B5" s="44">
        <v>13</v>
      </c>
      <c r="C5" s="44">
        <v>12.81</v>
      </c>
      <c r="D5" s="44">
        <v>14.1</v>
      </c>
      <c r="E5" s="44">
        <v>17</v>
      </c>
      <c r="F5" s="44">
        <v>18</v>
      </c>
      <c r="G5" s="44">
        <v>1.2</v>
      </c>
      <c r="H5" s="44" t="s">
        <v>3</v>
      </c>
      <c r="I5" s="44" t="s">
        <v>3</v>
      </c>
      <c r="J5" s="44" t="s">
        <v>3</v>
      </c>
      <c r="K5" s="44"/>
    </row>
    <row r="6" spans="1:11" s="29" customFormat="1" ht="4.5" customHeight="1" thickBot="1" x14ac:dyDescent="0.3">
      <c r="A6" s="48"/>
      <c r="B6" s="26"/>
      <c r="C6" s="26"/>
      <c r="D6" s="26"/>
      <c r="E6" s="26"/>
      <c r="F6" s="26"/>
      <c r="G6" s="26"/>
      <c r="H6" s="26"/>
      <c r="I6" s="26"/>
      <c r="J6" s="26"/>
    </row>
    <row r="7" spans="1:11" ht="15.75" thickTop="1" x14ac:dyDescent="0.25">
      <c r="A7" s="22" t="s">
        <v>97</v>
      </c>
      <c r="B7" s="11"/>
      <c r="C7" s="11"/>
      <c r="D7" s="11"/>
      <c r="E7" s="11"/>
      <c r="F7" s="11"/>
      <c r="G7" s="11"/>
      <c r="H7" s="11"/>
      <c r="I7" s="11"/>
      <c r="J7" s="11"/>
    </row>
    <row r="8" spans="1:11" s="29" customFormat="1" ht="3.75" customHeight="1" thickBot="1" x14ac:dyDescent="0.3">
      <c r="A8" s="48"/>
      <c r="B8" s="30"/>
      <c r="C8" s="30"/>
      <c r="D8" s="30"/>
      <c r="E8" s="30"/>
      <c r="F8" s="30"/>
      <c r="G8" s="30"/>
      <c r="H8" s="30"/>
      <c r="I8" s="30"/>
      <c r="J8" s="30"/>
    </row>
    <row r="9" spans="1:11" ht="15.75" thickTop="1" x14ac:dyDescent="0.25">
      <c r="A9" s="22" t="s">
        <v>98</v>
      </c>
      <c r="B9" s="28">
        <v>19</v>
      </c>
      <c r="C9" s="28">
        <v>20</v>
      </c>
      <c r="D9" s="28">
        <v>28</v>
      </c>
      <c r="E9" s="28">
        <v>20</v>
      </c>
      <c r="F9" s="28">
        <v>43</v>
      </c>
      <c r="G9" s="28">
        <v>42</v>
      </c>
      <c r="H9" s="28" t="s">
        <v>16</v>
      </c>
      <c r="I9" s="28" t="s">
        <v>16</v>
      </c>
      <c r="J9" s="28" t="s">
        <v>16</v>
      </c>
    </row>
    <row r="10" spans="1:11" s="29" customFormat="1" ht="6" customHeight="1" thickBot="1" x14ac:dyDescent="0.3">
      <c r="A10" s="48"/>
      <c r="B10" s="31"/>
      <c r="C10" s="31"/>
      <c r="D10" s="31"/>
      <c r="E10" s="31"/>
      <c r="F10" s="31"/>
      <c r="G10" s="31"/>
      <c r="H10" s="31"/>
      <c r="I10" s="31"/>
      <c r="J10" s="31"/>
    </row>
    <row r="11" spans="1:11" ht="15.75" thickTop="1" x14ac:dyDescent="0.25">
      <c r="A11" s="22" t="s">
        <v>17</v>
      </c>
      <c r="B11" s="13" t="s">
        <v>18</v>
      </c>
      <c r="C11" s="13" t="s">
        <v>19</v>
      </c>
      <c r="D11" s="13" t="s">
        <v>20</v>
      </c>
      <c r="E11" s="13" t="s">
        <v>19</v>
      </c>
      <c r="F11" s="13" t="s">
        <v>21</v>
      </c>
      <c r="G11" s="13" t="s">
        <v>22</v>
      </c>
      <c r="H11" s="13" t="s">
        <v>16</v>
      </c>
      <c r="I11" s="13" t="s">
        <v>16</v>
      </c>
      <c r="J11" s="13" t="s">
        <v>16</v>
      </c>
      <c r="K11" s="13"/>
    </row>
    <row r="12" spans="1:11" s="52" customFormat="1" x14ac:dyDescent="0.25">
      <c r="A12" s="49" t="s">
        <v>99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1" ht="6" customHeight="1" x14ac:dyDescent="0.25">
      <c r="A13" s="22"/>
      <c r="B13" s="11"/>
      <c r="C13" s="11"/>
      <c r="D13" s="11"/>
      <c r="E13" s="11"/>
      <c r="F13" s="11"/>
      <c r="G13" s="11"/>
      <c r="H13" s="11"/>
      <c r="I13" s="11"/>
      <c r="J13" s="11"/>
    </row>
    <row r="14" spans="1:11" x14ac:dyDescent="0.25">
      <c r="A14" s="22" t="s">
        <v>101</v>
      </c>
      <c r="B14" s="13">
        <v>17</v>
      </c>
      <c r="C14" s="13">
        <v>19</v>
      </c>
      <c r="D14" s="13">
        <v>19</v>
      </c>
      <c r="E14" s="13">
        <v>20</v>
      </c>
      <c r="F14" s="13"/>
      <c r="G14" s="13"/>
      <c r="H14" s="13"/>
      <c r="I14" s="13"/>
      <c r="J14" s="13"/>
      <c r="K14" s="13"/>
    </row>
    <row r="15" spans="1:11" outlineLevel="1" x14ac:dyDescent="0.25">
      <c r="A15" s="51" t="s">
        <v>102</v>
      </c>
      <c r="B15" s="16" t="s">
        <v>23</v>
      </c>
      <c r="C15" s="16" t="s">
        <v>24</v>
      </c>
      <c r="D15" s="16" t="s">
        <v>23</v>
      </c>
      <c r="E15" s="16" t="s">
        <v>23</v>
      </c>
      <c r="F15" s="13" t="s">
        <v>3</v>
      </c>
      <c r="G15" s="13" t="s">
        <v>3</v>
      </c>
      <c r="H15" s="13" t="s">
        <v>3</v>
      </c>
      <c r="I15" s="13" t="s">
        <v>3</v>
      </c>
      <c r="J15" s="13" t="s">
        <v>3</v>
      </c>
      <c r="K15" s="13"/>
    </row>
    <row r="16" spans="1:11" ht="15.75" thickBot="1" x14ac:dyDescent="0.3">
      <c r="A16" s="51" t="s">
        <v>103</v>
      </c>
      <c r="B16" s="18">
        <f>B14*100000*0.0001/10</f>
        <v>17</v>
      </c>
      <c r="C16" s="18">
        <f>C14*100000*0.01*0.0067/10</f>
        <v>12.73</v>
      </c>
      <c r="D16" s="18">
        <f>D14*100000*0.0001*0.73/10</f>
        <v>13.87</v>
      </c>
      <c r="E16" s="18">
        <f>E14*100000*0.0001/10</f>
        <v>20</v>
      </c>
      <c r="F16" s="27" t="s">
        <v>3</v>
      </c>
      <c r="G16" s="27" t="s">
        <v>3</v>
      </c>
      <c r="H16" s="27" t="s">
        <v>3</v>
      </c>
      <c r="I16" s="27" t="s">
        <v>3</v>
      </c>
      <c r="J16" s="27" t="s">
        <v>3</v>
      </c>
      <c r="K16" s="13"/>
    </row>
    <row r="17" spans="1:11" ht="6.75" customHeight="1" thickTop="1" x14ac:dyDescent="0.25">
      <c r="A17" s="22"/>
      <c r="B17" s="19"/>
      <c r="C17" s="19"/>
      <c r="D17" s="19"/>
      <c r="E17" s="19"/>
      <c r="F17" s="13"/>
      <c r="G17" s="13"/>
      <c r="H17" s="13"/>
      <c r="I17" s="13"/>
      <c r="J17" s="13"/>
      <c r="K17" s="13"/>
    </row>
    <row r="18" spans="1:11" x14ac:dyDescent="0.25">
      <c r="A18" s="22" t="s">
        <v>104</v>
      </c>
      <c r="B18" s="13">
        <v>15</v>
      </c>
      <c r="C18" s="13">
        <v>21</v>
      </c>
      <c r="D18" s="13">
        <v>21</v>
      </c>
      <c r="E18" s="13">
        <v>15</v>
      </c>
      <c r="F18" s="13">
        <v>35</v>
      </c>
      <c r="G18" s="13">
        <v>30</v>
      </c>
      <c r="H18" s="13" t="s">
        <v>3</v>
      </c>
      <c r="I18" s="13" t="s">
        <v>3</v>
      </c>
      <c r="J18" s="13">
        <v>300</v>
      </c>
      <c r="K18" s="13"/>
    </row>
    <row r="19" spans="1:11" outlineLevel="1" x14ac:dyDescent="0.25">
      <c r="A19" s="51" t="s">
        <v>102</v>
      </c>
      <c r="B19" s="16" t="s">
        <v>29</v>
      </c>
      <c r="C19" s="16" t="s">
        <v>24</v>
      </c>
      <c r="D19" s="16" t="s">
        <v>23</v>
      </c>
      <c r="E19" s="16" t="s">
        <v>23</v>
      </c>
      <c r="F19" s="16" t="s">
        <v>25</v>
      </c>
      <c r="G19" s="16" t="s">
        <v>26</v>
      </c>
      <c r="H19" s="13" t="s">
        <v>3</v>
      </c>
      <c r="I19" s="13" t="s">
        <v>3</v>
      </c>
      <c r="J19" s="16" t="s">
        <v>48</v>
      </c>
      <c r="K19" s="13"/>
    </row>
    <row r="20" spans="1:11" ht="15.75" thickBot="1" x14ac:dyDescent="0.3">
      <c r="A20" s="51" t="s">
        <v>103</v>
      </c>
      <c r="B20" s="18">
        <f>B18*100000*0.0001/10</f>
        <v>15</v>
      </c>
      <c r="C20" s="18">
        <f>C18*100000*0.01*0.0067/10</f>
        <v>14.070000000000002</v>
      </c>
      <c r="D20" s="18">
        <f>D18*100000*0.0001*0.73/10</f>
        <v>15.329999999999998</v>
      </c>
      <c r="E20" s="18">
        <f>E18*100000*0.0001/10</f>
        <v>15</v>
      </c>
      <c r="F20" s="18">
        <f>F18*100*0.01</f>
        <v>35</v>
      </c>
      <c r="G20" s="18">
        <f>G18*5000*0.001</f>
        <v>150</v>
      </c>
      <c r="H20" s="27" t="s">
        <v>3</v>
      </c>
      <c r="I20" s="27" t="s">
        <v>3</v>
      </c>
      <c r="J20" s="18">
        <f>J18*100*0.001/100</f>
        <v>0.3</v>
      </c>
      <c r="K20" s="13"/>
    </row>
    <row r="21" spans="1:11" ht="8.25" customHeight="1" thickTop="1" x14ac:dyDescent="0.25">
      <c r="A21" s="22"/>
      <c r="B21" s="19"/>
      <c r="C21" s="19"/>
      <c r="D21" s="19"/>
      <c r="E21" s="19"/>
      <c r="F21" s="19"/>
      <c r="G21" s="19"/>
      <c r="H21" s="13"/>
      <c r="I21" s="13"/>
      <c r="J21" s="19"/>
      <c r="K21" s="13"/>
    </row>
    <row r="22" spans="1:11" ht="12" customHeight="1" x14ac:dyDescent="0.25">
      <c r="A22" s="22" t="s">
        <v>105</v>
      </c>
      <c r="B22" s="13">
        <v>15</v>
      </c>
      <c r="C22" s="13">
        <v>17</v>
      </c>
      <c r="D22" s="13">
        <v>25</v>
      </c>
      <c r="E22" s="13">
        <v>14</v>
      </c>
      <c r="F22" s="13">
        <v>36</v>
      </c>
      <c r="G22" s="13">
        <v>45</v>
      </c>
      <c r="H22" s="13">
        <v>240</v>
      </c>
      <c r="I22" s="13">
        <v>400</v>
      </c>
      <c r="J22" s="13">
        <v>260</v>
      </c>
    </row>
    <row r="23" spans="1:11" outlineLevel="1" x14ac:dyDescent="0.25">
      <c r="A23" s="51" t="s">
        <v>102</v>
      </c>
      <c r="B23" s="16" t="s">
        <v>23</v>
      </c>
      <c r="C23" s="16" t="s">
        <v>24</v>
      </c>
      <c r="D23" s="16" t="s">
        <v>23</v>
      </c>
      <c r="E23" s="16" t="s">
        <v>23</v>
      </c>
      <c r="F23" s="16" t="s">
        <v>25</v>
      </c>
      <c r="G23" s="16" t="s">
        <v>26</v>
      </c>
      <c r="H23" s="16" t="s">
        <v>27</v>
      </c>
      <c r="I23" s="16" t="s">
        <v>28</v>
      </c>
      <c r="J23" s="16" t="s">
        <v>28</v>
      </c>
    </row>
    <row r="24" spans="1:11" ht="15.75" thickBot="1" x14ac:dyDescent="0.3">
      <c r="A24" s="51" t="s">
        <v>103</v>
      </c>
      <c r="B24" s="18">
        <f>B22*100000*0.0001/10</f>
        <v>15</v>
      </c>
      <c r="C24" s="18">
        <f>C22*100000*0.01*0.0067/10</f>
        <v>11.39</v>
      </c>
      <c r="D24" s="18">
        <f>D22*100000*0.0001*0.73/10</f>
        <v>18.25</v>
      </c>
      <c r="E24" s="18">
        <f>E22*100000*0.0001/10</f>
        <v>14</v>
      </c>
      <c r="F24" s="18">
        <f>F22*100*0.01</f>
        <v>36</v>
      </c>
      <c r="G24" s="18">
        <f>G22*5000*0.001</f>
        <v>225</v>
      </c>
      <c r="H24" s="18">
        <f>H22*10*0.1/10</f>
        <v>24</v>
      </c>
      <c r="I24" s="18">
        <f>I22*100*0.01/100</f>
        <v>4</v>
      </c>
      <c r="J24" s="18">
        <f>J22*100*0.001/100</f>
        <v>0.26</v>
      </c>
    </row>
    <row r="25" spans="1:11" ht="7.5" customHeight="1" thickTop="1" x14ac:dyDescent="0.25">
      <c r="A25" s="22"/>
      <c r="B25" s="13"/>
      <c r="C25" s="13"/>
      <c r="D25" s="13"/>
      <c r="E25" s="13"/>
      <c r="F25" s="13"/>
      <c r="G25" s="13"/>
      <c r="H25" s="13"/>
      <c r="I25" s="13"/>
      <c r="J25" s="13"/>
    </row>
    <row r="26" spans="1:11" x14ac:dyDescent="0.25">
      <c r="A26" s="22" t="s">
        <v>107</v>
      </c>
      <c r="B26" s="13">
        <v>15</v>
      </c>
      <c r="C26" s="13">
        <v>19</v>
      </c>
      <c r="D26" s="13">
        <v>20</v>
      </c>
      <c r="E26" s="13">
        <v>16</v>
      </c>
      <c r="F26" s="13">
        <v>28</v>
      </c>
      <c r="G26" s="13">
        <v>22</v>
      </c>
      <c r="H26" s="13">
        <v>3</v>
      </c>
      <c r="I26" s="13">
        <v>200</v>
      </c>
      <c r="J26" s="13">
        <v>165</v>
      </c>
    </row>
    <row r="27" spans="1:11" outlineLevel="1" x14ac:dyDescent="0.25">
      <c r="A27" s="51" t="s">
        <v>102</v>
      </c>
      <c r="B27" s="13" t="s">
        <v>24</v>
      </c>
      <c r="C27" s="13" t="s">
        <v>24</v>
      </c>
      <c r="D27" s="13" t="s">
        <v>24</v>
      </c>
      <c r="E27" s="13" t="s">
        <v>24</v>
      </c>
      <c r="F27" s="16" t="s">
        <v>25</v>
      </c>
      <c r="G27" s="16" t="s">
        <v>87</v>
      </c>
      <c r="H27" s="16" t="s">
        <v>88</v>
      </c>
      <c r="I27" s="16" t="s">
        <v>48</v>
      </c>
      <c r="J27" s="16" t="s">
        <v>48</v>
      </c>
    </row>
    <row r="28" spans="1:11" ht="15.75" thickBot="1" x14ac:dyDescent="0.3">
      <c r="A28" s="51" t="s">
        <v>103</v>
      </c>
      <c r="B28" s="18">
        <v>10</v>
      </c>
      <c r="C28" s="18">
        <v>6.59</v>
      </c>
      <c r="D28" s="18">
        <v>7.37</v>
      </c>
      <c r="E28" s="18">
        <v>10</v>
      </c>
      <c r="F28" s="18">
        <v>28</v>
      </c>
      <c r="G28" s="18">
        <v>110</v>
      </c>
      <c r="H28" s="18">
        <v>30</v>
      </c>
      <c r="I28" s="18">
        <v>2</v>
      </c>
      <c r="J28" s="18">
        <v>1.65</v>
      </c>
    </row>
    <row r="29" spans="1:11" ht="3" customHeight="1" thickTop="1" x14ac:dyDescent="0.25">
      <c r="A29" s="22"/>
      <c r="B29" s="19"/>
      <c r="C29" s="19"/>
      <c r="D29" s="19"/>
      <c r="E29" s="19"/>
      <c r="F29" s="19"/>
      <c r="G29" s="19"/>
      <c r="H29" s="19"/>
      <c r="I29" s="19"/>
      <c r="J29" s="19"/>
    </row>
    <row r="30" spans="1:11" ht="7.5" customHeight="1" x14ac:dyDescent="0.25">
      <c r="A30" s="22"/>
      <c r="B30" s="19"/>
      <c r="C30" s="19"/>
      <c r="D30" s="19"/>
      <c r="E30" s="19"/>
      <c r="F30" s="19"/>
      <c r="G30" s="19"/>
      <c r="H30" s="19"/>
      <c r="I30" s="19"/>
      <c r="J30" s="19"/>
    </row>
    <row r="31" spans="1:11" x14ac:dyDescent="0.25">
      <c r="A31" s="22" t="s">
        <v>108</v>
      </c>
      <c r="B31" s="13">
        <v>16</v>
      </c>
      <c r="C31" s="13">
        <v>19</v>
      </c>
      <c r="D31" s="13">
        <v>19</v>
      </c>
      <c r="E31" s="13">
        <v>17</v>
      </c>
      <c r="F31" s="13">
        <v>35</v>
      </c>
      <c r="G31" s="13">
        <v>41</v>
      </c>
      <c r="H31" s="13">
        <v>18</v>
      </c>
      <c r="I31" s="13">
        <v>26</v>
      </c>
      <c r="J31" s="13">
        <v>17</v>
      </c>
    </row>
    <row r="32" spans="1:11" outlineLevel="1" x14ac:dyDescent="0.25">
      <c r="A32" s="51" t="s">
        <v>102</v>
      </c>
      <c r="B32" s="16" t="s">
        <v>29</v>
      </c>
      <c r="C32" s="16" t="s">
        <v>30</v>
      </c>
      <c r="D32" s="16" t="s">
        <v>29</v>
      </c>
      <c r="E32" s="16" t="s">
        <v>29</v>
      </c>
      <c r="F32" s="16" t="s">
        <v>25</v>
      </c>
      <c r="G32" s="16" t="s">
        <v>26</v>
      </c>
      <c r="H32" s="16" t="s">
        <v>31</v>
      </c>
      <c r="I32" s="16" t="s">
        <v>27</v>
      </c>
      <c r="J32" s="16" t="s">
        <v>32</v>
      </c>
    </row>
    <row r="33" spans="1:11" ht="15.75" thickBot="1" x14ac:dyDescent="0.3">
      <c r="A33" s="51" t="s">
        <v>103</v>
      </c>
      <c r="B33" s="18">
        <f>B31*100000*0.00001</f>
        <v>16</v>
      </c>
      <c r="C33" s="18">
        <f>C31*100000*0.001*0.0067</f>
        <v>12.73</v>
      </c>
      <c r="D33" s="18">
        <f>D31*100000*0.00001*0.73</f>
        <v>13.87</v>
      </c>
      <c r="E33" s="18">
        <f>E31*100000*0.00001</f>
        <v>17</v>
      </c>
      <c r="F33" s="18">
        <f>F31*100*0.01</f>
        <v>35</v>
      </c>
      <c r="G33" s="18">
        <f>G31*5000*0.001</f>
        <v>205</v>
      </c>
      <c r="H33" s="18">
        <f>H31*1</f>
        <v>18</v>
      </c>
      <c r="I33" s="18">
        <f>0.1*I31*10/10</f>
        <v>2.6</v>
      </c>
      <c r="J33" s="18">
        <f>0.1*J31*100/100</f>
        <v>1.7000000000000002</v>
      </c>
    </row>
    <row r="34" spans="1:11" ht="8.25" customHeight="1" thickTop="1" x14ac:dyDescent="0.25">
      <c r="A34" s="22"/>
      <c r="B34" s="19"/>
      <c r="C34" s="19"/>
      <c r="D34" s="19"/>
      <c r="E34" s="19"/>
      <c r="F34" s="19"/>
      <c r="G34" s="19"/>
      <c r="H34" s="19"/>
      <c r="I34" s="19"/>
      <c r="J34" s="19"/>
    </row>
    <row r="35" spans="1:11" x14ac:dyDescent="0.25">
      <c r="A35" s="22" t="s">
        <v>109</v>
      </c>
      <c r="B35" s="13">
        <v>10</v>
      </c>
      <c r="C35" s="13">
        <v>0.2</v>
      </c>
      <c r="D35" s="13">
        <v>0.5</v>
      </c>
      <c r="E35" s="13">
        <v>0.3</v>
      </c>
      <c r="F35" s="13">
        <v>1.9</v>
      </c>
      <c r="G35" s="13">
        <v>0.17</v>
      </c>
      <c r="H35" s="13" t="s">
        <v>4</v>
      </c>
      <c r="I35" s="13" t="s">
        <v>4</v>
      </c>
      <c r="J35" s="13" t="s">
        <v>4</v>
      </c>
      <c r="K35" s="13"/>
    </row>
    <row r="36" spans="1:11" outlineLevel="1" x14ac:dyDescent="0.25">
      <c r="A36" s="51" t="s">
        <v>102</v>
      </c>
      <c r="B36" s="17" t="s">
        <v>23</v>
      </c>
      <c r="C36" s="17" t="s">
        <v>24</v>
      </c>
      <c r="D36" s="17" t="s">
        <v>23</v>
      </c>
      <c r="E36" s="17" t="s">
        <v>23</v>
      </c>
      <c r="F36" s="17" t="s">
        <v>25</v>
      </c>
      <c r="G36" s="17" t="s">
        <v>91</v>
      </c>
      <c r="H36" s="13"/>
      <c r="I36" s="13"/>
      <c r="J36" s="13"/>
      <c r="K36" s="13"/>
    </row>
    <row r="37" spans="1:11" outlineLevel="1" x14ac:dyDescent="0.25">
      <c r="A37" s="51" t="s">
        <v>106</v>
      </c>
      <c r="B37" s="16">
        <v>10</v>
      </c>
      <c r="C37" s="16">
        <v>10</v>
      </c>
      <c r="D37" s="16">
        <v>10</v>
      </c>
      <c r="E37" s="16">
        <v>10</v>
      </c>
      <c r="F37" s="16">
        <v>10</v>
      </c>
      <c r="G37" s="16">
        <v>10</v>
      </c>
      <c r="H37" s="16"/>
      <c r="I37" s="16"/>
      <c r="J37" s="16"/>
      <c r="K37" s="13"/>
    </row>
    <row r="38" spans="1:11" ht="15.75" thickBot="1" x14ac:dyDescent="0.3">
      <c r="A38" s="51" t="s">
        <v>110</v>
      </c>
      <c r="B38" s="18">
        <f t="shared" ref="B38:G38" si="0">B37+B35</f>
        <v>20</v>
      </c>
      <c r="C38" s="18">
        <f t="shared" si="0"/>
        <v>10.199999999999999</v>
      </c>
      <c r="D38" s="18">
        <f t="shared" si="0"/>
        <v>10.5</v>
      </c>
      <c r="E38" s="18">
        <f t="shared" si="0"/>
        <v>10.3</v>
      </c>
      <c r="F38" s="18">
        <f t="shared" si="0"/>
        <v>11.9</v>
      </c>
      <c r="G38" s="18">
        <f t="shared" si="0"/>
        <v>10.17</v>
      </c>
      <c r="H38" s="18">
        <v>0</v>
      </c>
      <c r="I38" s="18" t="e">
        <f>I37+#REF!</f>
        <v>#REF!</v>
      </c>
      <c r="J38" s="18" t="e">
        <f>J37+#REF!</f>
        <v>#REF!</v>
      </c>
      <c r="K38" s="13"/>
    </row>
    <row r="39" spans="1:11" ht="6.75" customHeight="1" thickTop="1" x14ac:dyDescent="0.25">
      <c r="A39" s="22"/>
      <c r="B39" s="13"/>
      <c r="C39" s="13"/>
      <c r="D39" s="13"/>
      <c r="E39" s="13"/>
      <c r="F39" s="13"/>
      <c r="G39" s="13"/>
      <c r="H39" s="16"/>
      <c r="I39" s="16"/>
      <c r="J39" s="16"/>
      <c r="K39" s="13"/>
    </row>
    <row r="40" spans="1:11" x14ac:dyDescent="0.25">
      <c r="A40" s="22" t="s">
        <v>111</v>
      </c>
      <c r="B40" s="13">
        <v>16</v>
      </c>
      <c r="C40" s="13">
        <v>17</v>
      </c>
      <c r="D40" s="13">
        <v>25</v>
      </c>
      <c r="E40" s="13">
        <v>17</v>
      </c>
      <c r="F40" s="13">
        <v>40</v>
      </c>
      <c r="G40" s="13">
        <v>39</v>
      </c>
      <c r="H40" s="13">
        <v>215</v>
      </c>
      <c r="I40" s="13">
        <v>111</v>
      </c>
      <c r="J40" s="13">
        <v>104</v>
      </c>
      <c r="K40" s="13"/>
    </row>
    <row r="41" spans="1:11" outlineLevel="1" x14ac:dyDescent="0.25">
      <c r="A41" s="51" t="s">
        <v>17</v>
      </c>
      <c r="B41" s="13" t="s">
        <v>33</v>
      </c>
      <c r="C41" s="13">
        <v>15</v>
      </c>
      <c r="D41" s="13" t="s">
        <v>34</v>
      </c>
      <c r="E41" s="13" t="s">
        <v>33</v>
      </c>
      <c r="F41" s="13" t="s">
        <v>35</v>
      </c>
      <c r="G41" s="13" t="s">
        <v>36</v>
      </c>
      <c r="H41" s="13">
        <v>215</v>
      </c>
      <c r="I41" s="13">
        <v>110</v>
      </c>
      <c r="J41" s="13">
        <v>104</v>
      </c>
      <c r="K41" s="13"/>
    </row>
    <row r="42" spans="1:11" outlineLevel="1" x14ac:dyDescent="0.25">
      <c r="A42" s="51" t="s">
        <v>112</v>
      </c>
      <c r="B42" s="16" t="s">
        <v>37</v>
      </c>
      <c r="C42" s="16" t="s">
        <v>38</v>
      </c>
      <c r="D42" s="16" t="s">
        <v>37</v>
      </c>
      <c r="E42" s="16" t="s">
        <v>37</v>
      </c>
      <c r="F42" s="16" t="s">
        <v>39</v>
      </c>
      <c r="G42" s="16" t="s">
        <v>40</v>
      </c>
      <c r="H42" s="16" t="s">
        <v>41</v>
      </c>
      <c r="I42" s="16" t="s">
        <v>41</v>
      </c>
      <c r="J42" s="16" t="s">
        <v>41</v>
      </c>
      <c r="K42" s="13"/>
    </row>
    <row r="43" spans="1:11" ht="19.5" customHeight="1" thickBot="1" x14ac:dyDescent="0.3">
      <c r="A43" s="51" t="s">
        <v>103</v>
      </c>
      <c r="B43" s="14">
        <f>16*100000*0.00001</f>
        <v>16</v>
      </c>
      <c r="C43" s="14">
        <f>C40*100000*0.001*0.0067</f>
        <v>11.39</v>
      </c>
      <c r="D43" s="15">
        <f>D40*100000*0.00001*0.73</f>
        <v>18.250000000000004</v>
      </c>
      <c r="E43" s="14">
        <f>E40*100000*0.00001</f>
        <v>17</v>
      </c>
      <c r="F43" s="24">
        <f>F40*100*0.01</f>
        <v>40</v>
      </c>
      <c r="G43" s="14">
        <f>G40*5000*0.001</f>
        <v>195</v>
      </c>
      <c r="H43" s="15">
        <f>H40*10*0.01/10</f>
        <v>2.15</v>
      </c>
      <c r="I43" s="14">
        <f>I40*10*0.01/10</f>
        <v>1.1099999999999999</v>
      </c>
      <c r="J43" s="14">
        <f>J40*10*0.01/10</f>
        <v>1.04</v>
      </c>
      <c r="K43" s="13"/>
    </row>
    <row r="44" spans="1:11" s="52" customFormat="1" ht="15.75" thickTop="1" x14ac:dyDescent="0.25">
      <c r="A44" s="49" t="s">
        <v>113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 ht="6" customHeight="1" x14ac:dyDescent="0.25">
      <c r="B45" s="11"/>
      <c r="C45" s="11"/>
      <c r="D45" s="11"/>
      <c r="E45" s="11"/>
      <c r="F45" s="11"/>
      <c r="G45" s="11"/>
      <c r="H45" s="11"/>
      <c r="I45" s="11"/>
      <c r="J45" s="11"/>
    </row>
    <row r="46" spans="1:11" x14ac:dyDescent="0.25">
      <c r="A46" s="22" t="s">
        <v>114</v>
      </c>
      <c r="B46" s="13">
        <v>11</v>
      </c>
      <c r="C46" s="13">
        <v>12</v>
      </c>
      <c r="D46" s="13">
        <v>20</v>
      </c>
      <c r="E46" s="13">
        <v>12</v>
      </c>
      <c r="F46" s="13">
        <v>35</v>
      </c>
      <c r="G46" s="13">
        <v>34</v>
      </c>
      <c r="H46" s="13">
        <v>210</v>
      </c>
      <c r="I46" s="13">
        <v>106</v>
      </c>
      <c r="J46" s="13">
        <v>99</v>
      </c>
      <c r="K46" s="13"/>
    </row>
    <row r="47" spans="1:11" x14ac:dyDescent="0.25">
      <c r="A47" s="53" t="s">
        <v>17</v>
      </c>
      <c r="B47" s="17" t="s">
        <v>42</v>
      </c>
      <c r="C47" s="17" t="s">
        <v>43</v>
      </c>
      <c r="D47" s="23" t="s">
        <v>44</v>
      </c>
      <c r="E47" s="17" t="s">
        <v>45</v>
      </c>
      <c r="F47" s="17" t="s">
        <v>46</v>
      </c>
      <c r="G47" s="17" t="s">
        <v>47</v>
      </c>
      <c r="H47" s="13">
        <v>207</v>
      </c>
      <c r="I47" s="13">
        <v>94</v>
      </c>
      <c r="J47" s="13">
        <v>96</v>
      </c>
      <c r="K47" s="13"/>
    </row>
    <row r="48" spans="1:11" ht="9" customHeight="1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8" s="52" customFormat="1" x14ac:dyDescent="0.25">
      <c r="A49" s="49" t="s">
        <v>115</v>
      </c>
      <c r="B49" s="54"/>
      <c r="C49" s="54"/>
      <c r="D49" s="54"/>
      <c r="E49" s="54"/>
      <c r="F49" s="49"/>
      <c r="G49" s="54"/>
      <c r="H49" s="54"/>
      <c r="I49" s="54"/>
      <c r="J49" s="54"/>
      <c r="K49" s="54"/>
    </row>
    <row r="50" spans="1:18" ht="6" customHeight="1" x14ac:dyDescent="0.25">
      <c r="B50" s="11"/>
      <c r="C50" s="11"/>
      <c r="D50" s="11"/>
      <c r="E50" s="11"/>
      <c r="F50" s="11"/>
      <c r="G50" s="11"/>
      <c r="H50" s="11"/>
      <c r="I50" s="11"/>
      <c r="J50" s="11"/>
    </row>
    <row r="51" spans="1:18" x14ac:dyDescent="0.25">
      <c r="A51" s="22" t="s">
        <v>116</v>
      </c>
      <c r="B51" s="13">
        <v>7</v>
      </c>
      <c r="C51" s="13">
        <v>13</v>
      </c>
      <c r="D51" s="13">
        <v>14</v>
      </c>
      <c r="E51" s="13">
        <v>11</v>
      </c>
      <c r="F51" s="13">
        <v>32</v>
      </c>
      <c r="G51" s="13">
        <v>21</v>
      </c>
      <c r="H51" s="13">
        <v>90</v>
      </c>
      <c r="I51" s="13">
        <v>53</v>
      </c>
      <c r="J51" s="13">
        <v>54</v>
      </c>
      <c r="K51" s="13"/>
    </row>
    <row r="52" spans="1:18" outlineLevel="1" x14ac:dyDescent="0.25">
      <c r="A52" s="51" t="s">
        <v>102</v>
      </c>
      <c r="B52" s="16" t="s">
        <v>23</v>
      </c>
      <c r="C52" s="16" t="s">
        <v>24</v>
      </c>
      <c r="D52" s="16" t="s">
        <v>23</v>
      </c>
      <c r="E52" s="16" t="s">
        <v>23</v>
      </c>
      <c r="F52" s="16" t="s">
        <v>25</v>
      </c>
      <c r="G52" s="16" t="s">
        <v>26</v>
      </c>
      <c r="H52" s="16" t="s">
        <v>48</v>
      </c>
      <c r="I52" s="16" t="s">
        <v>27</v>
      </c>
      <c r="J52" s="16" t="s">
        <v>32</v>
      </c>
      <c r="K52" s="13"/>
    </row>
    <row r="53" spans="1:18" ht="15.75" thickBot="1" x14ac:dyDescent="0.3">
      <c r="A53" s="51" t="s">
        <v>103</v>
      </c>
      <c r="B53" s="18">
        <f>B51*100000*0.0001/10</f>
        <v>7</v>
      </c>
      <c r="C53" s="18">
        <f>C51*100000*0.01*0.0067/10</f>
        <v>8.7100000000000009</v>
      </c>
      <c r="D53" s="18">
        <f>D51*100000*0.0001*0.73/10</f>
        <v>10.220000000000001</v>
      </c>
      <c r="E53" s="18">
        <f>E51*100000*0.0001/10</f>
        <v>11</v>
      </c>
      <c r="F53" s="18">
        <f>F51*100*0.01</f>
        <v>32</v>
      </c>
      <c r="G53" s="18">
        <f>G51*5000*0.001</f>
        <v>105</v>
      </c>
      <c r="H53" s="18">
        <f>H51*0.1*1</f>
        <v>9</v>
      </c>
      <c r="I53" s="18">
        <f>I51*10*0.1</f>
        <v>53</v>
      </c>
      <c r="J53" s="18">
        <f>J51*100*0.1/10</f>
        <v>54</v>
      </c>
      <c r="K53" s="13"/>
    </row>
    <row r="54" spans="1:18" ht="7.5" customHeight="1" thickTop="1" x14ac:dyDescent="0.25">
      <c r="B54" s="19"/>
      <c r="C54" s="19"/>
      <c r="D54" s="19"/>
      <c r="E54" s="19"/>
      <c r="F54" s="19"/>
      <c r="G54" s="19"/>
      <c r="H54" s="19"/>
      <c r="I54" s="19"/>
      <c r="J54" s="19"/>
      <c r="K54" s="13"/>
    </row>
    <row r="55" spans="1:18" s="45" customFormat="1" x14ac:dyDescent="0.25">
      <c r="A55" s="47" t="s">
        <v>117</v>
      </c>
      <c r="B55" s="44">
        <v>13</v>
      </c>
      <c r="C55" s="44">
        <v>12.81</v>
      </c>
      <c r="D55" s="44">
        <v>14.1</v>
      </c>
      <c r="E55" s="44">
        <v>17</v>
      </c>
      <c r="F55" s="44">
        <v>18</v>
      </c>
      <c r="G55" s="44">
        <v>1.2</v>
      </c>
      <c r="H55" s="44"/>
      <c r="I55" s="44"/>
      <c r="J55" s="44"/>
      <c r="K55" s="44"/>
    </row>
    <row r="56" spans="1:18" outlineLevel="1" x14ac:dyDescent="0.25">
      <c r="A56" s="51" t="s">
        <v>102</v>
      </c>
      <c r="B56" s="16" t="s">
        <v>23</v>
      </c>
      <c r="C56" s="16" t="s">
        <v>24</v>
      </c>
      <c r="D56" s="16" t="s">
        <v>23</v>
      </c>
      <c r="E56" s="16" t="s">
        <v>23</v>
      </c>
      <c r="F56" s="16" t="s">
        <v>25</v>
      </c>
      <c r="G56" s="16" t="s">
        <v>26</v>
      </c>
      <c r="H56" s="16" t="s">
        <v>48</v>
      </c>
      <c r="I56" s="16" t="s">
        <v>27</v>
      </c>
      <c r="J56" s="16" t="s">
        <v>32</v>
      </c>
      <c r="K56" s="13"/>
    </row>
    <row r="57" spans="1:18" ht="15.75" thickBot="1" x14ac:dyDescent="0.3">
      <c r="A57" s="51" t="s">
        <v>103</v>
      </c>
      <c r="B57" s="18">
        <f>B55*100000*0.0001/10</f>
        <v>13</v>
      </c>
      <c r="C57" s="18">
        <f>C55*100000*0.01*0.0067/10</f>
        <v>8.5826999999999991</v>
      </c>
      <c r="D57" s="18">
        <f>D55*100000*0.0001*0.73/10</f>
        <v>10.292999999999999</v>
      </c>
      <c r="E57" s="18">
        <f>E55*100000*0.0001/10</f>
        <v>17</v>
      </c>
      <c r="F57" s="18">
        <f>F55*100*0.01</f>
        <v>18</v>
      </c>
      <c r="G57" s="18">
        <f>G55*5000*0.001</f>
        <v>6</v>
      </c>
      <c r="H57" s="18">
        <f>H55*0.1*1</f>
        <v>0</v>
      </c>
      <c r="I57" s="18">
        <f>I55*10*0.1</f>
        <v>0</v>
      </c>
      <c r="J57" s="18">
        <f>J55*100*0.1/10</f>
        <v>0</v>
      </c>
      <c r="K57" s="13"/>
    </row>
    <row r="58" spans="1:18" ht="8.25" customHeight="1" thickTop="1" x14ac:dyDescent="0.25">
      <c r="B58" s="19"/>
      <c r="C58" s="19"/>
      <c r="D58" s="19"/>
      <c r="E58" s="19"/>
      <c r="F58" s="19"/>
      <c r="G58" s="19"/>
      <c r="H58" s="13"/>
      <c r="I58" s="13"/>
      <c r="J58" s="19"/>
      <c r="K58" s="13"/>
    </row>
    <row r="59" spans="1:18" x14ac:dyDescent="0.25">
      <c r="A59" s="22" t="s">
        <v>118</v>
      </c>
      <c r="B59" s="13">
        <v>0</v>
      </c>
      <c r="C59" s="13">
        <v>0</v>
      </c>
      <c r="D59" s="13">
        <v>0</v>
      </c>
      <c r="E59" s="13">
        <v>0</v>
      </c>
      <c r="F59" s="13">
        <v>30</v>
      </c>
      <c r="G59" s="13">
        <v>20</v>
      </c>
      <c r="H59" s="13" t="s">
        <v>3</v>
      </c>
      <c r="I59" s="13" t="s">
        <v>3</v>
      </c>
      <c r="J59" s="13">
        <v>8</v>
      </c>
      <c r="K59" s="13"/>
    </row>
    <row r="60" spans="1:18" outlineLevel="1" x14ac:dyDescent="0.25">
      <c r="A60" s="51" t="s">
        <v>102</v>
      </c>
      <c r="B60" s="16" t="s">
        <v>23</v>
      </c>
      <c r="C60" s="16" t="s">
        <v>24</v>
      </c>
      <c r="D60" s="16" t="s">
        <v>23</v>
      </c>
      <c r="E60" s="16" t="s">
        <v>23</v>
      </c>
      <c r="F60" s="16" t="s">
        <v>25</v>
      </c>
      <c r="G60" s="16" t="s">
        <v>26</v>
      </c>
      <c r="H60" s="13" t="s">
        <v>3</v>
      </c>
      <c r="I60" s="13" t="s">
        <v>3</v>
      </c>
      <c r="J60" s="16" t="s">
        <v>88</v>
      </c>
      <c r="K60" s="13"/>
    </row>
    <row r="61" spans="1:18" ht="15.75" thickBot="1" x14ac:dyDescent="0.3">
      <c r="A61" s="51" t="s">
        <v>103</v>
      </c>
      <c r="B61" s="18">
        <f>B59*100000*0.0001/10</f>
        <v>0</v>
      </c>
      <c r="C61" s="18">
        <f>C59*100000*0.01*0.0067/10</f>
        <v>0</v>
      </c>
      <c r="D61" s="18">
        <f>D59*100000*0.0001*0.73/10</f>
        <v>0</v>
      </c>
      <c r="E61" s="18">
        <f>E59*100000*0.0001/10</f>
        <v>0</v>
      </c>
      <c r="F61" s="18">
        <f>F59*100*0.01</f>
        <v>30</v>
      </c>
      <c r="G61" s="18">
        <f>G59*5000*0.001</f>
        <v>100</v>
      </c>
      <c r="H61" s="27" t="s">
        <v>3</v>
      </c>
      <c r="I61" s="27" t="s">
        <v>3</v>
      </c>
      <c r="J61" s="18">
        <f>J59*100*0.1/10</f>
        <v>8</v>
      </c>
      <c r="K61" s="13"/>
    </row>
    <row r="62" spans="1:18" ht="8.25" customHeight="1" thickTop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3"/>
    </row>
    <row r="63" spans="1:18" x14ac:dyDescent="0.25">
      <c r="A63" s="22" t="s">
        <v>119</v>
      </c>
      <c r="B63" s="13">
        <v>2</v>
      </c>
      <c r="C63" s="13">
        <v>4</v>
      </c>
      <c r="D63" s="13">
        <v>6</v>
      </c>
      <c r="E63" s="13">
        <v>4</v>
      </c>
      <c r="F63" s="13">
        <v>13</v>
      </c>
      <c r="G63" s="13">
        <v>1.6</v>
      </c>
      <c r="H63" s="13" t="s">
        <v>3</v>
      </c>
      <c r="I63" s="13" t="s">
        <v>3</v>
      </c>
      <c r="J63" s="13">
        <v>50</v>
      </c>
      <c r="K63" s="13"/>
    </row>
    <row r="64" spans="1:18" outlineLevel="1" x14ac:dyDescent="0.25">
      <c r="A64" s="51" t="s">
        <v>102</v>
      </c>
      <c r="B64" s="16" t="s">
        <v>23</v>
      </c>
      <c r="C64" s="16" t="s">
        <v>24</v>
      </c>
      <c r="D64" s="16" t="s">
        <v>23</v>
      </c>
      <c r="E64" s="16" t="s">
        <v>23</v>
      </c>
      <c r="F64" s="16" t="s">
        <v>25</v>
      </c>
      <c r="G64" s="16" t="s">
        <v>26</v>
      </c>
      <c r="H64" s="13" t="s">
        <v>3</v>
      </c>
      <c r="I64" s="13" t="s">
        <v>3</v>
      </c>
      <c r="J64" s="16" t="s">
        <v>88</v>
      </c>
      <c r="K64" s="17"/>
      <c r="L64" s="17"/>
      <c r="M64" s="17"/>
      <c r="N64" s="17"/>
      <c r="O64" s="13"/>
      <c r="P64" s="13"/>
      <c r="Q64" s="13"/>
      <c r="R64" s="13"/>
    </row>
    <row r="65" spans="1:17" ht="15.75" thickBot="1" x14ac:dyDescent="0.3">
      <c r="A65" s="51" t="s">
        <v>103</v>
      </c>
      <c r="B65" s="18">
        <f>B63*100000*0.0001/10</f>
        <v>2</v>
      </c>
      <c r="C65" s="18">
        <f>C63*100000*0.01*0.0067/10</f>
        <v>2.68</v>
      </c>
      <c r="D65" s="18">
        <f>D63*100000*0.0001*0.73/10</f>
        <v>4.38</v>
      </c>
      <c r="E65" s="18">
        <f>E63*100000*0.0001/10</f>
        <v>4</v>
      </c>
      <c r="F65" s="18">
        <f>F63*100*0.01</f>
        <v>13</v>
      </c>
      <c r="G65" s="18">
        <f>G63*5000*0.001</f>
        <v>8</v>
      </c>
      <c r="H65" s="27" t="s">
        <v>3</v>
      </c>
      <c r="I65" s="27" t="s">
        <v>3</v>
      </c>
      <c r="J65" s="18">
        <f>J63*100*0.1/10</f>
        <v>50</v>
      </c>
      <c r="K65" s="18"/>
      <c r="L65" s="18"/>
      <c r="M65" s="18"/>
      <c r="N65" s="18"/>
      <c r="O65" s="18"/>
      <c r="P65" s="18"/>
      <c r="Q65" s="13"/>
    </row>
    <row r="66" spans="1:17" ht="6" customHeight="1" thickTop="1" x14ac:dyDescent="0.25">
      <c r="B66" s="13"/>
      <c r="C66" s="13"/>
      <c r="D66" s="13"/>
      <c r="E66" s="13"/>
      <c r="F66" s="13"/>
      <c r="G66" s="13"/>
      <c r="H66" s="19"/>
      <c r="I66" s="19"/>
      <c r="J66" s="19"/>
      <c r="K66" s="13"/>
    </row>
    <row r="67" spans="1:17" x14ac:dyDescent="0.25">
      <c r="A67" s="22" t="s">
        <v>120</v>
      </c>
      <c r="B67" s="13">
        <v>8</v>
      </c>
      <c r="C67" s="13">
        <v>9</v>
      </c>
      <c r="D67" s="13">
        <v>17</v>
      </c>
      <c r="E67" s="13">
        <v>9</v>
      </c>
      <c r="F67" s="13">
        <v>32</v>
      </c>
      <c r="G67" s="21">
        <v>31</v>
      </c>
      <c r="H67" s="13">
        <v>207</v>
      </c>
      <c r="I67" s="13">
        <v>94</v>
      </c>
      <c r="J67" s="13">
        <v>96</v>
      </c>
      <c r="K67" s="13"/>
    </row>
    <row r="68" spans="1:17" outlineLevel="1" x14ac:dyDescent="0.25">
      <c r="A68" s="51" t="s">
        <v>102</v>
      </c>
      <c r="B68" s="17" t="s">
        <v>37</v>
      </c>
      <c r="C68" s="17" t="s">
        <v>38</v>
      </c>
      <c r="D68" s="17" t="s">
        <v>37</v>
      </c>
      <c r="E68" s="17" t="s">
        <v>37</v>
      </c>
      <c r="F68" s="17" t="s">
        <v>39</v>
      </c>
      <c r="G68" s="17" t="s">
        <v>40</v>
      </c>
      <c r="H68" s="13" t="s">
        <v>41</v>
      </c>
      <c r="I68" s="13" t="s">
        <v>41</v>
      </c>
      <c r="J68" s="13" t="s">
        <v>41</v>
      </c>
      <c r="K68" s="13"/>
    </row>
    <row r="69" spans="1:17" outlineLevel="1" x14ac:dyDescent="0.25">
      <c r="A69" s="13" t="s">
        <v>49</v>
      </c>
      <c r="B69" s="16" t="s">
        <v>50</v>
      </c>
      <c r="C69" s="16" t="s">
        <v>50</v>
      </c>
      <c r="D69" s="16" t="s">
        <v>51</v>
      </c>
      <c r="E69" s="16" t="s">
        <v>52</v>
      </c>
      <c r="F69" s="16" t="s">
        <v>53</v>
      </c>
      <c r="G69" s="16" t="s">
        <v>54</v>
      </c>
      <c r="H69" s="13">
        <v>210</v>
      </c>
      <c r="I69" s="13">
        <v>105</v>
      </c>
      <c r="J69" s="13">
        <v>99</v>
      </c>
      <c r="K69" s="13"/>
    </row>
    <row r="70" spans="1:17" ht="15.75" thickBot="1" x14ac:dyDescent="0.3">
      <c r="A70" s="51" t="s">
        <v>103</v>
      </c>
      <c r="B70" s="14">
        <f>B67*100000*0.00001</f>
        <v>8</v>
      </c>
      <c r="C70" s="14">
        <f>C67*100000*0.001*0.0067</f>
        <v>6.03</v>
      </c>
      <c r="D70" s="15">
        <f>D67*100000*0.00001*0.73</f>
        <v>12.41</v>
      </c>
      <c r="E70" s="14">
        <f>E67*100000*0.00001</f>
        <v>9</v>
      </c>
      <c r="F70" s="14">
        <f>F67*100*0.01</f>
        <v>32</v>
      </c>
      <c r="G70" s="15">
        <f>G67*5000*0.001</f>
        <v>155</v>
      </c>
      <c r="H70" s="14">
        <f>H67*10*0.01/10</f>
        <v>2.0699999999999998</v>
      </c>
      <c r="I70" s="14">
        <f>10*I67*0.01</f>
        <v>9.4</v>
      </c>
      <c r="J70" s="14">
        <f>10*J67*0.01</f>
        <v>9.6</v>
      </c>
      <c r="K70" s="13"/>
    </row>
    <row r="71" spans="1:17" ht="8.25" customHeight="1" thickTop="1" x14ac:dyDescent="0.25">
      <c r="B71" s="13"/>
      <c r="C71" s="13"/>
      <c r="D71" s="13"/>
      <c r="E71" s="13"/>
      <c r="F71" s="13"/>
      <c r="G71" s="13"/>
      <c r="H71" s="20"/>
      <c r="I71" s="20"/>
      <c r="J71" s="20"/>
      <c r="K71" s="13"/>
    </row>
    <row r="72" spans="1:17" s="52" customFormat="1" x14ac:dyDescent="0.25">
      <c r="A72" s="49" t="s">
        <v>121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7" ht="6" customHeight="1" x14ac:dyDescent="0.25">
      <c r="B73" s="11"/>
      <c r="C73" s="11"/>
      <c r="D73" s="11"/>
      <c r="E73" s="11"/>
      <c r="F73" s="11"/>
      <c r="G73" s="11"/>
      <c r="H73" s="11"/>
      <c r="I73" s="11"/>
      <c r="J73" s="11"/>
    </row>
    <row r="74" spans="1:17" x14ac:dyDescent="0.25">
      <c r="A74" s="22" t="s">
        <v>123</v>
      </c>
      <c r="B74" s="13">
        <v>1</v>
      </c>
      <c r="C74" s="13">
        <v>4</v>
      </c>
      <c r="D74" s="13">
        <v>6</v>
      </c>
      <c r="E74" s="13">
        <v>4</v>
      </c>
      <c r="F74" s="13">
        <v>17</v>
      </c>
      <c r="G74" s="13">
        <v>19</v>
      </c>
      <c r="H74" s="13">
        <v>2</v>
      </c>
      <c r="I74" s="13">
        <v>11</v>
      </c>
      <c r="J74" s="13">
        <v>2</v>
      </c>
      <c r="K74" s="13"/>
    </row>
    <row r="75" spans="1:17" outlineLevel="1" x14ac:dyDescent="0.25">
      <c r="A75" s="13" t="s">
        <v>124</v>
      </c>
      <c r="B75" s="17" t="s">
        <v>29</v>
      </c>
      <c r="C75" s="17" t="s">
        <v>30</v>
      </c>
      <c r="D75" s="17" t="s">
        <v>29</v>
      </c>
      <c r="E75" s="17" t="s">
        <v>29</v>
      </c>
      <c r="F75" s="17" t="s">
        <v>25</v>
      </c>
      <c r="G75" s="17" t="s">
        <v>26</v>
      </c>
      <c r="H75" s="13" t="s">
        <v>31</v>
      </c>
      <c r="I75" s="13" t="s">
        <v>27</v>
      </c>
      <c r="J75" s="13" t="s">
        <v>32</v>
      </c>
      <c r="K75" s="13"/>
    </row>
    <row r="76" spans="1:17" outlineLevel="1" x14ac:dyDescent="0.25">
      <c r="A76" s="13" t="s">
        <v>106</v>
      </c>
      <c r="B76" s="16">
        <v>3</v>
      </c>
      <c r="C76" s="16">
        <v>3</v>
      </c>
      <c r="D76" s="16">
        <v>3</v>
      </c>
      <c r="E76" s="16">
        <v>3</v>
      </c>
      <c r="F76" s="16">
        <v>3</v>
      </c>
      <c r="G76" s="16">
        <v>3</v>
      </c>
      <c r="H76" s="16">
        <v>7</v>
      </c>
      <c r="I76" s="16">
        <v>7</v>
      </c>
      <c r="J76" s="16">
        <v>7</v>
      </c>
      <c r="K76" s="13"/>
    </row>
    <row r="77" spans="1:17" outlineLevel="1" x14ac:dyDescent="0.25">
      <c r="A77" s="13" t="s">
        <v>103</v>
      </c>
      <c r="B77" s="16">
        <f>B74*100000*0.00001</f>
        <v>1</v>
      </c>
      <c r="C77" s="16">
        <f>C74*100000*0.001*0.0067</f>
        <v>2.68</v>
      </c>
      <c r="D77" s="16">
        <f>D74*100000*0.00001*0.73</f>
        <v>4.3800000000000008</v>
      </c>
      <c r="E77" s="16">
        <f>E74*100000*0.00001</f>
        <v>4</v>
      </c>
      <c r="F77" s="16">
        <f>F74*100*0.01</f>
        <v>17</v>
      </c>
      <c r="G77" s="16">
        <f>G74*5000*0.001</f>
        <v>95</v>
      </c>
      <c r="H77" s="16">
        <f>2*1</f>
        <v>2</v>
      </c>
      <c r="I77" s="16">
        <f>0.1*I74*10/10</f>
        <v>1.1000000000000001</v>
      </c>
      <c r="J77" s="16">
        <f>0.1*J74*100/100</f>
        <v>0.2</v>
      </c>
      <c r="K77" s="13"/>
    </row>
    <row r="78" spans="1:17" ht="8.25" customHeight="1" x14ac:dyDescent="0.25">
      <c r="B78" s="13"/>
      <c r="C78" s="13"/>
      <c r="D78" s="13"/>
      <c r="E78" s="13"/>
      <c r="F78" s="13"/>
      <c r="G78" s="13"/>
      <c r="H78" s="19"/>
      <c r="I78" s="19"/>
      <c r="J78" s="19"/>
      <c r="K78" s="13"/>
    </row>
    <row r="79" spans="1:17" ht="15.75" thickBot="1" x14ac:dyDescent="0.3">
      <c r="A79" s="13" t="s">
        <v>125</v>
      </c>
      <c r="B79" s="18">
        <f t="shared" ref="B79:J79" si="1">B76+B77</f>
        <v>4</v>
      </c>
      <c r="C79" s="18">
        <f t="shared" si="1"/>
        <v>5.68</v>
      </c>
      <c r="D79" s="18">
        <f t="shared" si="1"/>
        <v>7.3800000000000008</v>
      </c>
      <c r="E79" s="18">
        <f t="shared" si="1"/>
        <v>7</v>
      </c>
      <c r="F79" s="18">
        <f t="shared" si="1"/>
        <v>20</v>
      </c>
      <c r="G79" s="18">
        <f t="shared" si="1"/>
        <v>98</v>
      </c>
      <c r="H79" s="18">
        <f t="shared" si="1"/>
        <v>9</v>
      </c>
      <c r="I79" s="18">
        <f t="shared" si="1"/>
        <v>8.1</v>
      </c>
      <c r="J79" s="18">
        <f t="shared" si="1"/>
        <v>7.2</v>
      </c>
      <c r="K79" s="13"/>
    </row>
    <row r="80" spans="1:17" ht="6.75" customHeight="1" thickTop="1" x14ac:dyDescent="0.25">
      <c r="B80" s="19"/>
      <c r="C80" s="19"/>
      <c r="D80" s="19"/>
      <c r="E80" s="19"/>
      <c r="F80" s="19"/>
      <c r="G80" s="19"/>
      <c r="H80" s="19"/>
      <c r="I80" s="19"/>
      <c r="J80" s="19"/>
      <c r="K80" s="13"/>
    </row>
    <row r="81" spans="1:11" x14ac:dyDescent="0.25">
      <c r="A81" s="22" t="s">
        <v>126</v>
      </c>
      <c r="B81" s="13"/>
      <c r="C81" s="13"/>
      <c r="D81" s="13"/>
      <c r="E81" s="13"/>
      <c r="F81" s="13"/>
      <c r="G81" s="13"/>
      <c r="H81" s="13" t="s">
        <v>3</v>
      </c>
      <c r="I81" s="13" t="s">
        <v>3</v>
      </c>
      <c r="J81" s="13" t="s">
        <v>3</v>
      </c>
      <c r="K81" s="13"/>
    </row>
    <row r="82" spans="1:11" outlineLevel="1" x14ac:dyDescent="0.25">
      <c r="A82" s="13" t="s">
        <v>124</v>
      </c>
      <c r="B82" s="17" t="s">
        <v>62</v>
      </c>
      <c r="C82" s="17" t="s">
        <v>63</v>
      </c>
      <c r="D82" s="17" t="s">
        <v>62</v>
      </c>
      <c r="E82" s="17" t="s">
        <v>62</v>
      </c>
      <c r="F82" s="17" t="s">
        <v>24</v>
      </c>
      <c r="G82" s="17" t="s">
        <v>64</v>
      </c>
      <c r="H82" s="13" t="s">
        <v>3</v>
      </c>
      <c r="I82" s="13" t="s">
        <v>3</v>
      </c>
      <c r="J82" s="13" t="s">
        <v>3</v>
      </c>
      <c r="K82" s="13"/>
    </row>
    <row r="83" spans="1:11" outlineLevel="1" x14ac:dyDescent="0.25">
      <c r="A83" s="13" t="s">
        <v>106</v>
      </c>
      <c r="B83" s="16">
        <v>1.6</v>
      </c>
      <c r="C83" s="16">
        <v>1.6</v>
      </c>
      <c r="D83" s="16">
        <v>1.6</v>
      </c>
      <c r="E83" s="16">
        <v>1.6</v>
      </c>
      <c r="F83" s="16">
        <v>1.6</v>
      </c>
      <c r="G83" s="16">
        <v>1.6</v>
      </c>
      <c r="H83" s="13" t="s">
        <v>3</v>
      </c>
      <c r="I83" s="13" t="s">
        <v>3</v>
      </c>
      <c r="J83" s="13" t="s">
        <v>3</v>
      </c>
      <c r="K83" s="13"/>
    </row>
    <row r="84" spans="1:11" outlineLevel="1" x14ac:dyDescent="0.25">
      <c r="A84" s="13" t="s">
        <v>103</v>
      </c>
      <c r="B84" s="16">
        <v>1.2</v>
      </c>
      <c r="C84" s="16">
        <v>0.6</v>
      </c>
      <c r="D84" s="16">
        <v>0.6</v>
      </c>
      <c r="E84" s="16">
        <v>0.4</v>
      </c>
      <c r="F84" s="16">
        <v>1.7</v>
      </c>
      <c r="G84" s="16">
        <v>2.2000000000000002</v>
      </c>
      <c r="H84" s="13" t="s">
        <v>3</v>
      </c>
      <c r="I84" s="13" t="s">
        <v>3</v>
      </c>
      <c r="J84" s="13" t="s">
        <v>3</v>
      </c>
      <c r="K84" s="13"/>
    </row>
    <row r="85" spans="1:11" ht="15.75" thickBot="1" x14ac:dyDescent="0.3">
      <c r="A85" s="13" t="s">
        <v>125</v>
      </c>
      <c r="B85" s="18">
        <v>2.8</v>
      </c>
      <c r="C85" s="18">
        <v>2.2000000000000002</v>
      </c>
      <c r="D85" s="18">
        <v>2.2000000000000002</v>
      </c>
      <c r="E85" s="18">
        <v>2</v>
      </c>
      <c r="F85" s="18">
        <v>3.3</v>
      </c>
      <c r="G85" s="18">
        <v>3.8</v>
      </c>
      <c r="H85" s="18"/>
      <c r="I85" s="18"/>
      <c r="J85" s="18"/>
      <c r="K85" s="13"/>
    </row>
    <row r="86" spans="1:11" ht="8.25" customHeight="1" thickTop="1" x14ac:dyDescent="0.25">
      <c r="B86" s="13"/>
      <c r="C86" s="13"/>
      <c r="D86" s="13"/>
      <c r="E86" s="13"/>
      <c r="F86" s="13"/>
      <c r="G86" s="13"/>
      <c r="H86" s="19"/>
      <c r="I86" s="19"/>
      <c r="J86" s="19"/>
      <c r="K86" s="13"/>
    </row>
    <row r="87" spans="1:11" x14ac:dyDescent="0.25">
      <c r="A87" s="22" t="s">
        <v>55</v>
      </c>
      <c r="B87" s="13">
        <v>4</v>
      </c>
      <c r="C87" s="13">
        <v>8</v>
      </c>
      <c r="D87" s="13">
        <v>8</v>
      </c>
      <c r="E87" s="13">
        <v>6</v>
      </c>
      <c r="F87" s="13">
        <v>26</v>
      </c>
      <c r="G87" s="13">
        <v>16</v>
      </c>
      <c r="H87" s="13">
        <v>87</v>
      </c>
      <c r="I87" s="13">
        <v>35</v>
      </c>
      <c r="J87" s="13">
        <v>47</v>
      </c>
      <c r="K87" s="13"/>
    </row>
    <row r="88" spans="1:11" outlineLevel="1" x14ac:dyDescent="0.25">
      <c r="A88" s="13" t="s">
        <v>124</v>
      </c>
      <c r="B88" s="17" t="s">
        <v>23</v>
      </c>
      <c r="C88" s="17" t="s">
        <v>24</v>
      </c>
      <c r="D88" s="17" t="s">
        <v>23</v>
      </c>
      <c r="E88" s="17" t="s">
        <v>23</v>
      </c>
      <c r="F88" s="17" t="s">
        <v>25</v>
      </c>
      <c r="G88" s="17" t="s">
        <v>26</v>
      </c>
      <c r="H88" s="13" t="s">
        <v>48</v>
      </c>
      <c r="I88" s="13" t="s">
        <v>27</v>
      </c>
      <c r="J88" s="13" t="s">
        <v>32</v>
      </c>
      <c r="K88" s="13"/>
    </row>
    <row r="89" spans="1:11" outlineLevel="1" x14ac:dyDescent="0.25">
      <c r="A89" s="13" t="s">
        <v>106</v>
      </c>
      <c r="B89" s="16">
        <v>5</v>
      </c>
      <c r="C89" s="16">
        <v>5</v>
      </c>
      <c r="D89" s="16">
        <v>5</v>
      </c>
      <c r="E89" s="16">
        <v>5</v>
      </c>
      <c r="F89" s="16">
        <v>5</v>
      </c>
      <c r="G89" s="16">
        <v>5</v>
      </c>
      <c r="H89" s="16">
        <v>20</v>
      </c>
      <c r="I89" s="16">
        <v>20</v>
      </c>
      <c r="J89" s="16">
        <v>20</v>
      </c>
      <c r="K89" s="13"/>
    </row>
    <row r="90" spans="1:11" outlineLevel="1" x14ac:dyDescent="0.25">
      <c r="A90" s="13" t="s">
        <v>103</v>
      </c>
      <c r="B90" s="16">
        <f>B87*100000*0.0001/10</f>
        <v>4</v>
      </c>
      <c r="C90" s="16">
        <f>C87*100000*0.01*0.0067/10</f>
        <v>5.36</v>
      </c>
      <c r="D90" s="16">
        <f>D87*100000*0.0001*0.73/10</f>
        <v>5.84</v>
      </c>
      <c r="E90" s="16">
        <f>E87*100000*0.0001/10</f>
        <v>6</v>
      </c>
      <c r="F90" s="16">
        <f>F87*100*0.01</f>
        <v>26</v>
      </c>
      <c r="G90" s="16">
        <f>G87*5000*0.001</f>
        <v>80</v>
      </c>
      <c r="H90" s="16">
        <f>H87*1*0.1</f>
        <v>8.7000000000000011</v>
      </c>
      <c r="I90" s="16">
        <f>I87*10*0.1/10</f>
        <v>3.5</v>
      </c>
      <c r="J90" s="16">
        <f>J87*100*0.1/100</f>
        <v>4.7</v>
      </c>
      <c r="K90" s="13"/>
    </row>
    <row r="91" spans="1:11" ht="15.75" thickBot="1" x14ac:dyDescent="0.3">
      <c r="A91" s="13" t="s">
        <v>125</v>
      </c>
      <c r="B91" s="18">
        <f t="shared" ref="B91:J91" si="2">B89+B90</f>
        <v>9</v>
      </c>
      <c r="C91" s="18">
        <f t="shared" si="2"/>
        <v>10.36</v>
      </c>
      <c r="D91" s="18">
        <f t="shared" si="2"/>
        <v>10.84</v>
      </c>
      <c r="E91" s="18">
        <f t="shared" si="2"/>
        <v>11</v>
      </c>
      <c r="F91" s="18">
        <f t="shared" si="2"/>
        <v>31</v>
      </c>
      <c r="G91" s="18">
        <f t="shared" si="2"/>
        <v>85</v>
      </c>
      <c r="H91" s="18">
        <f t="shared" si="2"/>
        <v>28.700000000000003</v>
      </c>
      <c r="I91" s="18">
        <f t="shared" si="2"/>
        <v>23.5</v>
      </c>
      <c r="J91" s="18">
        <f t="shared" si="2"/>
        <v>24.7</v>
      </c>
      <c r="K91" s="13"/>
    </row>
    <row r="92" spans="1:11" ht="7.5" customHeight="1" thickTop="1" x14ac:dyDescent="0.25"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 x14ac:dyDescent="0.25">
      <c r="A93" s="22" t="s">
        <v>90</v>
      </c>
      <c r="B93" s="13">
        <v>0.1</v>
      </c>
      <c r="C93" s="13">
        <v>0.2</v>
      </c>
      <c r="D93" s="13">
        <v>0.5</v>
      </c>
      <c r="E93" s="13">
        <v>0.3</v>
      </c>
      <c r="F93" s="13">
        <v>1.9</v>
      </c>
      <c r="G93" s="13">
        <v>0.17</v>
      </c>
      <c r="H93" s="13"/>
      <c r="I93" s="13"/>
      <c r="J93" s="13"/>
      <c r="K93" s="13"/>
    </row>
    <row r="94" spans="1:11" outlineLevel="1" x14ac:dyDescent="0.25">
      <c r="A94" s="13" t="s">
        <v>124</v>
      </c>
      <c r="B94" s="17" t="s">
        <v>23</v>
      </c>
      <c r="C94" s="17" t="s">
        <v>24</v>
      </c>
      <c r="D94" s="17" t="s">
        <v>23</v>
      </c>
      <c r="E94" s="17" t="s">
        <v>23</v>
      </c>
      <c r="F94" s="17" t="s">
        <v>25</v>
      </c>
      <c r="G94" s="17" t="s">
        <v>91</v>
      </c>
      <c r="H94" s="13" t="s">
        <v>31</v>
      </c>
      <c r="I94" s="13" t="s">
        <v>27</v>
      </c>
      <c r="J94" s="13" t="s">
        <v>32</v>
      </c>
      <c r="K94" s="13"/>
    </row>
    <row r="95" spans="1:11" outlineLevel="1" x14ac:dyDescent="0.25">
      <c r="A95" s="13" t="s">
        <v>106</v>
      </c>
      <c r="B95" s="16">
        <v>20</v>
      </c>
      <c r="C95" s="16">
        <v>20</v>
      </c>
      <c r="D95" s="16">
        <v>20</v>
      </c>
      <c r="E95" s="16">
        <v>20</v>
      </c>
      <c r="F95" s="16">
        <v>20</v>
      </c>
      <c r="G95" s="16">
        <v>20</v>
      </c>
      <c r="H95" s="16">
        <v>7</v>
      </c>
      <c r="I95" s="16">
        <v>7</v>
      </c>
      <c r="J95" s="16">
        <v>7</v>
      </c>
      <c r="K95" s="13"/>
    </row>
    <row r="96" spans="1:11" outlineLevel="1" x14ac:dyDescent="0.25">
      <c r="A96" s="13" t="s">
        <v>103</v>
      </c>
      <c r="B96" s="16">
        <f>B93*100000*0.00001</f>
        <v>0.1</v>
      </c>
      <c r="C96" s="16">
        <f>C93*100000*0.001*0.0067</f>
        <v>0.13400000000000001</v>
      </c>
      <c r="D96" s="16">
        <f>D93*100000*0.00001*0.73</f>
        <v>0.36499999999999999</v>
      </c>
      <c r="E96" s="16">
        <f>E93*100000*0.00001</f>
        <v>0.30000000000000004</v>
      </c>
      <c r="F96" s="16">
        <f>F93*100*0.01</f>
        <v>1.9000000000000001</v>
      </c>
      <c r="G96" s="16">
        <f>G93*5000*0.001</f>
        <v>0.85000000000000009</v>
      </c>
      <c r="H96" s="16">
        <f>2*1</f>
        <v>2</v>
      </c>
      <c r="I96" s="16">
        <f>0.1*I93*10/10</f>
        <v>0</v>
      </c>
      <c r="J96" s="16">
        <f>0.1*J93*100/100</f>
        <v>0</v>
      </c>
      <c r="K96" s="13"/>
    </row>
    <row r="97" spans="1:11" ht="8.25" customHeight="1" x14ac:dyDescent="0.25">
      <c r="B97" s="13"/>
      <c r="C97" s="13"/>
      <c r="D97" s="13"/>
      <c r="E97" s="13"/>
      <c r="F97" s="13"/>
      <c r="G97" s="13"/>
      <c r="H97" s="19"/>
      <c r="I97" s="19"/>
      <c r="J97" s="19"/>
      <c r="K97" s="13"/>
    </row>
    <row r="98" spans="1:11" ht="15.75" thickBot="1" x14ac:dyDescent="0.3">
      <c r="A98" s="13" t="s">
        <v>125</v>
      </c>
      <c r="B98" s="18">
        <f t="shared" ref="B98:J98" si="3">B95+B96</f>
        <v>20.100000000000001</v>
      </c>
      <c r="C98" s="18">
        <f t="shared" si="3"/>
        <v>20.134</v>
      </c>
      <c r="D98" s="18">
        <f t="shared" si="3"/>
        <v>20.364999999999998</v>
      </c>
      <c r="E98" s="18">
        <f t="shared" si="3"/>
        <v>20.3</v>
      </c>
      <c r="F98" s="18">
        <f t="shared" si="3"/>
        <v>21.9</v>
      </c>
      <c r="G98" s="18">
        <f t="shared" si="3"/>
        <v>20.85</v>
      </c>
      <c r="H98" s="18">
        <f t="shared" si="3"/>
        <v>9</v>
      </c>
      <c r="I98" s="18">
        <f t="shared" si="3"/>
        <v>7</v>
      </c>
      <c r="J98" s="18">
        <f t="shared" si="3"/>
        <v>7</v>
      </c>
      <c r="K98" s="13"/>
    </row>
    <row r="99" spans="1:11" ht="10.5" customHeight="1" thickTop="1" x14ac:dyDescent="0.25"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x14ac:dyDescent="0.25">
      <c r="A100" s="22" t="s">
        <v>127</v>
      </c>
      <c r="B100" s="13">
        <v>1</v>
      </c>
      <c r="C100" s="13">
        <v>2</v>
      </c>
      <c r="D100" s="13">
        <v>6</v>
      </c>
      <c r="E100" s="13">
        <v>2</v>
      </c>
      <c r="F100" s="13">
        <v>14</v>
      </c>
      <c r="G100" s="13">
        <v>11</v>
      </c>
      <c r="H100" s="13">
        <v>140</v>
      </c>
      <c r="I100" s="13">
        <v>71</v>
      </c>
      <c r="J100" s="13">
        <v>34</v>
      </c>
      <c r="K100" s="13"/>
    </row>
    <row r="101" spans="1:11" outlineLevel="1" x14ac:dyDescent="0.25">
      <c r="A101" s="13" t="s">
        <v>124</v>
      </c>
      <c r="B101" s="17" t="s">
        <v>37</v>
      </c>
      <c r="C101" s="17" t="s">
        <v>38</v>
      </c>
      <c r="D101" s="17" t="s">
        <v>37</v>
      </c>
      <c r="E101" s="17" t="s">
        <v>37</v>
      </c>
      <c r="F101" s="17" t="s">
        <v>39</v>
      </c>
      <c r="G101" s="17" t="s">
        <v>40</v>
      </c>
      <c r="H101" s="13" t="s">
        <v>41</v>
      </c>
      <c r="I101" s="13" t="s">
        <v>41</v>
      </c>
      <c r="J101" s="13" t="s">
        <v>41</v>
      </c>
      <c r="K101" s="13"/>
    </row>
    <row r="102" spans="1:11" outlineLevel="1" x14ac:dyDescent="0.25">
      <c r="A102" s="13" t="s">
        <v>17</v>
      </c>
      <c r="B102" s="17" t="s">
        <v>56</v>
      </c>
      <c r="C102" s="17" t="s">
        <v>56</v>
      </c>
      <c r="D102" s="17" t="s">
        <v>57</v>
      </c>
      <c r="E102" s="17" t="s">
        <v>58</v>
      </c>
      <c r="F102" s="17" t="s">
        <v>59</v>
      </c>
      <c r="G102" s="17" t="s">
        <v>60</v>
      </c>
      <c r="H102" s="13">
        <v>140</v>
      </c>
      <c r="I102" s="13" t="s">
        <v>61</v>
      </c>
      <c r="J102" s="13">
        <v>34</v>
      </c>
      <c r="K102" s="13"/>
    </row>
    <row r="103" spans="1:11" outlineLevel="1" x14ac:dyDescent="0.25">
      <c r="A103" s="13" t="s">
        <v>106</v>
      </c>
      <c r="B103" s="16">
        <v>8</v>
      </c>
      <c r="C103" s="16">
        <v>8</v>
      </c>
      <c r="D103" s="16">
        <v>8</v>
      </c>
      <c r="E103" s="16">
        <v>8</v>
      </c>
      <c r="F103" s="16">
        <v>12</v>
      </c>
      <c r="G103" s="16">
        <v>12</v>
      </c>
      <c r="H103" s="16">
        <v>8</v>
      </c>
      <c r="I103" s="16">
        <v>8</v>
      </c>
      <c r="J103" s="16">
        <v>8</v>
      </c>
    </row>
    <row r="104" spans="1:11" outlineLevel="1" x14ac:dyDescent="0.25">
      <c r="A104" s="13" t="s">
        <v>103</v>
      </c>
      <c r="B104" s="16">
        <f>B100*100000*0.00001</f>
        <v>1</v>
      </c>
      <c r="C104" s="16">
        <f>C100*100000*0.001*0.0067</f>
        <v>1.34</v>
      </c>
      <c r="D104" s="16">
        <f>D100*100000*0.00001*0.73</f>
        <v>4.3800000000000008</v>
      </c>
      <c r="E104" s="16">
        <f>E100*100000*0.00001</f>
        <v>2</v>
      </c>
      <c r="F104" s="16">
        <f>F100*100*0.01</f>
        <v>14</v>
      </c>
      <c r="G104" s="16">
        <f>G100*5000*0.001</f>
        <v>55</v>
      </c>
      <c r="H104" s="16">
        <f>H100*10*0.01/10</f>
        <v>1.4</v>
      </c>
      <c r="I104" s="16">
        <f>10*I100*0.01/10</f>
        <v>0.71000000000000008</v>
      </c>
      <c r="J104" s="16">
        <f>10*J100*0.01/10</f>
        <v>0.33999999999999997</v>
      </c>
    </row>
    <row r="105" spans="1:11" ht="15.75" thickBot="1" x14ac:dyDescent="0.3">
      <c r="A105" s="13" t="s">
        <v>125</v>
      </c>
      <c r="B105" s="14">
        <f t="shared" ref="B105:J105" si="4">B103+B104</f>
        <v>9</v>
      </c>
      <c r="C105" s="14">
        <f t="shared" si="4"/>
        <v>9.34</v>
      </c>
      <c r="D105" s="15">
        <f t="shared" si="4"/>
        <v>12.38</v>
      </c>
      <c r="E105" s="14">
        <f t="shared" si="4"/>
        <v>10</v>
      </c>
      <c r="F105" s="14">
        <f t="shared" si="4"/>
        <v>26</v>
      </c>
      <c r="G105" s="14">
        <f t="shared" si="4"/>
        <v>67</v>
      </c>
      <c r="H105" s="14">
        <f t="shared" si="4"/>
        <v>9.4</v>
      </c>
      <c r="I105" s="14">
        <f t="shared" si="4"/>
        <v>8.7100000000000009</v>
      </c>
      <c r="J105" s="14">
        <f t="shared" si="4"/>
        <v>8.34</v>
      </c>
    </row>
    <row r="106" spans="1:11" ht="15.75" thickTop="1" x14ac:dyDescent="0.25"/>
    <row r="125" spans="2:12" ht="8.25" customHeight="1" x14ac:dyDescent="0.25">
      <c r="B125" s="13"/>
      <c r="C125" s="13"/>
      <c r="D125" s="13"/>
      <c r="E125" s="13"/>
      <c r="F125" s="13"/>
      <c r="G125" s="13"/>
      <c r="H125" s="13"/>
      <c r="I125" s="13"/>
      <c r="J125" s="13"/>
      <c r="K125" s="39"/>
      <c r="L125" s="38"/>
    </row>
    <row r="126" spans="2:12" x14ac:dyDescent="0.25">
      <c r="K126" s="39"/>
      <c r="L126" s="38"/>
    </row>
    <row r="127" spans="2:12" x14ac:dyDescent="0.25">
      <c r="K127" s="39"/>
      <c r="L127" s="38"/>
    </row>
    <row r="128" spans="2:12" x14ac:dyDescent="0.25">
      <c r="K128" s="13"/>
    </row>
    <row r="129" spans="11:11" x14ac:dyDescent="0.25">
      <c r="K129" s="13"/>
    </row>
    <row r="130" spans="11:11" x14ac:dyDescent="0.25">
      <c r="K130" s="13"/>
    </row>
    <row r="131" spans="11:11" x14ac:dyDescent="0.25">
      <c r="K131" s="13"/>
    </row>
    <row r="132" spans="11:11" x14ac:dyDescent="0.25">
      <c r="K132" s="13"/>
    </row>
    <row r="133" spans="11:11" x14ac:dyDescent="0.25">
      <c r="K133" s="13"/>
    </row>
    <row r="134" spans="11:11" x14ac:dyDescent="0.25">
      <c r="K134" s="13"/>
    </row>
    <row r="135" spans="11:11" x14ac:dyDescent="0.25">
      <c r="K135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BAF20-82A7-45AA-846A-B31054EB3176}">
  <dimension ref="A1:AY41"/>
  <sheetViews>
    <sheetView topLeftCell="A28" workbookViewId="0">
      <selection activeCell="B32" sqref="B32"/>
    </sheetView>
  </sheetViews>
  <sheetFormatPr defaultRowHeight="12.75" outlineLevelRow="1" x14ac:dyDescent="0.2"/>
  <cols>
    <col min="1" max="1" width="42.33203125" style="61" customWidth="1"/>
    <col min="2" max="2" width="25.6640625" customWidth="1"/>
    <col min="3" max="3" width="22.83203125" customWidth="1"/>
    <col min="4" max="4" width="27" customWidth="1"/>
    <col min="5" max="5" width="23.5" customWidth="1"/>
    <col min="6" max="6" width="31.1640625" customWidth="1"/>
    <col min="7" max="7" width="25.6640625" customWidth="1"/>
    <col min="8" max="8" width="26.1640625" customWidth="1"/>
    <col min="9" max="9" width="19.83203125" customWidth="1"/>
    <col min="10" max="10" width="25" customWidth="1"/>
  </cols>
  <sheetData>
    <row r="1" spans="1:51" s="12" customFormat="1" ht="15" x14ac:dyDescent="0.25">
      <c r="A1" s="56" t="s">
        <v>122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51" s="45" customFormat="1" ht="9" customHeight="1" x14ac:dyDescent="0.25">
      <c r="A2" s="57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51" s="12" customFormat="1" ht="15.75" customHeight="1" thickBot="1" x14ac:dyDescent="0.3">
      <c r="A3" s="70" t="s">
        <v>128</v>
      </c>
      <c r="B3" s="34" t="s">
        <v>66</v>
      </c>
      <c r="C3" s="33" t="s">
        <v>67</v>
      </c>
      <c r="D3" s="33" t="s">
        <v>68</v>
      </c>
      <c r="E3" s="34" t="s">
        <v>70</v>
      </c>
      <c r="F3" s="34" t="s">
        <v>71</v>
      </c>
      <c r="G3" s="34" t="s">
        <v>69</v>
      </c>
      <c r="H3" s="34" t="s">
        <v>73</v>
      </c>
      <c r="I3" s="34" t="s">
        <v>74</v>
      </c>
      <c r="J3" s="34" t="s">
        <v>72</v>
      </c>
      <c r="K3" s="34"/>
      <c r="L3" s="34"/>
      <c r="M3" s="34"/>
      <c r="N3" s="32"/>
      <c r="O3" s="32"/>
      <c r="P3" s="35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</row>
    <row r="4" spans="1:51" s="12" customFormat="1" ht="7.5" customHeight="1" thickTop="1" x14ac:dyDescent="0.25">
      <c r="A4" s="58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51" s="12" customFormat="1" ht="15" outlineLevel="1" x14ac:dyDescent="0.25">
      <c r="A5" s="59" t="s">
        <v>129</v>
      </c>
      <c r="B5" s="17" t="s">
        <v>135</v>
      </c>
      <c r="C5" s="17" t="s">
        <v>30</v>
      </c>
      <c r="D5" s="17" t="s">
        <v>30</v>
      </c>
      <c r="E5" s="17" t="s">
        <v>30</v>
      </c>
      <c r="F5" s="17" t="s">
        <v>30</v>
      </c>
      <c r="G5" s="17" t="s">
        <v>30</v>
      </c>
      <c r="H5" s="17" t="s">
        <v>30</v>
      </c>
      <c r="I5" s="17" t="s">
        <v>30</v>
      </c>
      <c r="J5" s="17" t="s">
        <v>30</v>
      </c>
      <c r="K5" s="17"/>
      <c r="L5" s="17"/>
      <c r="M5" s="17"/>
      <c r="N5" s="13"/>
      <c r="O5" s="13"/>
      <c r="P5" s="13"/>
      <c r="Q5" s="13"/>
    </row>
    <row r="6" spans="1:51" s="12" customFormat="1" ht="15" outlineLevel="1" x14ac:dyDescent="0.25">
      <c r="A6" s="59" t="s">
        <v>130</v>
      </c>
      <c r="B6" s="16">
        <v>7.0000000000000007E-2</v>
      </c>
      <c r="C6" s="16">
        <v>7.0000000000000007E-2</v>
      </c>
      <c r="D6" s="16" t="s">
        <v>3</v>
      </c>
      <c r="E6" s="16" t="s">
        <v>3</v>
      </c>
      <c r="F6" s="16">
        <v>7.0000000000000007E-2</v>
      </c>
      <c r="G6" s="16">
        <v>7.0000000000000007E-2</v>
      </c>
      <c r="H6" s="16">
        <v>7.0000000000000007E-2</v>
      </c>
      <c r="I6" s="16" t="s">
        <v>3</v>
      </c>
      <c r="J6" s="16">
        <v>7.0000000000000007E-2</v>
      </c>
      <c r="K6" s="16"/>
      <c r="L6" s="16"/>
      <c r="M6" s="16"/>
      <c r="N6" s="16"/>
      <c r="O6" s="16"/>
      <c r="P6" s="16"/>
      <c r="Q6" s="13"/>
    </row>
    <row r="7" spans="1:51" s="12" customFormat="1" ht="15" outlineLevel="1" x14ac:dyDescent="0.25">
      <c r="A7" s="59" t="s">
        <v>103</v>
      </c>
      <c r="B7" s="16">
        <v>594</v>
      </c>
      <c r="C7" s="16">
        <v>594</v>
      </c>
      <c r="D7" s="16">
        <v>1982</v>
      </c>
      <c r="E7" s="16">
        <v>53</v>
      </c>
      <c r="F7" s="16">
        <v>23</v>
      </c>
      <c r="G7" s="16">
        <v>23</v>
      </c>
      <c r="H7" s="16">
        <v>4</v>
      </c>
      <c r="I7" s="16">
        <v>5</v>
      </c>
      <c r="J7" s="16">
        <v>4</v>
      </c>
      <c r="K7" s="16"/>
      <c r="L7" s="16"/>
      <c r="M7" s="16"/>
      <c r="N7" s="16"/>
      <c r="O7" s="16"/>
      <c r="P7" s="16"/>
      <c r="Q7" s="13"/>
    </row>
    <row r="8" spans="1:51" s="12" customFormat="1" ht="15" x14ac:dyDescent="0.25">
      <c r="A8" s="59" t="s">
        <v>125</v>
      </c>
      <c r="B8" s="62">
        <v>594.07000000000005</v>
      </c>
      <c r="C8" s="62">
        <v>594.07000000000005</v>
      </c>
      <c r="D8" s="62">
        <v>1982</v>
      </c>
      <c r="E8" s="62">
        <v>53</v>
      </c>
      <c r="F8" s="62">
        <v>23.07</v>
      </c>
      <c r="G8" s="62">
        <v>23.07</v>
      </c>
      <c r="H8" s="62">
        <v>4.07</v>
      </c>
      <c r="I8" s="62">
        <v>5</v>
      </c>
      <c r="J8" s="62">
        <v>4.07</v>
      </c>
      <c r="K8" s="62"/>
      <c r="L8" s="62"/>
      <c r="M8" s="62"/>
      <c r="N8" s="62"/>
      <c r="O8" s="62"/>
      <c r="P8" s="62"/>
      <c r="Q8" s="13"/>
    </row>
    <row r="9" spans="1:51" s="43" customFormat="1" ht="15.75" thickBot="1" x14ac:dyDescent="0.3">
      <c r="A9" s="70" t="s">
        <v>131</v>
      </c>
      <c r="B9" s="34" t="s">
        <v>75</v>
      </c>
      <c r="C9" s="34" t="s">
        <v>65</v>
      </c>
      <c r="D9" s="34" t="s">
        <v>76</v>
      </c>
      <c r="E9" s="34" t="s">
        <v>78</v>
      </c>
      <c r="F9" s="37" t="s">
        <v>79</v>
      </c>
      <c r="G9" s="41" t="s">
        <v>80</v>
      </c>
      <c r="H9" s="41" t="s">
        <v>81</v>
      </c>
      <c r="I9" s="40"/>
      <c r="J9" s="63"/>
      <c r="K9" s="63"/>
      <c r="L9" s="40"/>
      <c r="M9" s="40"/>
      <c r="N9" s="40"/>
      <c r="O9" s="40"/>
      <c r="P9" s="40"/>
      <c r="Q9" s="40"/>
      <c r="R9" s="40"/>
      <c r="S9" s="40"/>
    </row>
    <row r="10" spans="1:51" s="12" customFormat="1" ht="15.75" outlineLevel="1" thickTop="1" x14ac:dyDescent="0.25">
      <c r="A10" s="59" t="s">
        <v>129</v>
      </c>
      <c r="B10" s="17" t="s">
        <v>135</v>
      </c>
      <c r="C10" s="17" t="s">
        <v>77</v>
      </c>
      <c r="D10" s="13" t="s">
        <v>63</v>
      </c>
      <c r="E10" s="13" t="s">
        <v>63</v>
      </c>
      <c r="F10" s="13" t="s">
        <v>77</v>
      </c>
      <c r="G10" s="13" t="s">
        <v>63</v>
      </c>
      <c r="H10" s="13" t="s">
        <v>77</v>
      </c>
      <c r="J10" s="38"/>
      <c r="K10" s="38"/>
    </row>
    <row r="11" spans="1:51" s="12" customFormat="1" ht="15" outlineLevel="1" x14ac:dyDescent="0.25">
      <c r="A11" s="59" t="s">
        <v>130</v>
      </c>
      <c r="B11" s="16" t="s">
        <v>3</v>
      </c>
      <c r="C11" s="16" t="s">
        <v>3</v>
      </c>
      <c r="D11" s="16" t="s">
        <v>3</v>
      </c>
      <c r="E11" s="16" t="s">
        <v>3</v>
      </c>
      <c r="F11" s="42" t="s">
        <v>3</v>
      </c>
      <c r="G11" s="42" t="s">
        <v>3</v>
      </c>
      <c r="H11" s="42" t="s">
        <v>3</v>
      </c>
      <c r="J11" s="38"/>
      <c r="K11" s="38"/>
    </row>
    <row r="12" spans="1:51" s="12" customFormat="1" ht="15" outlineLevel="1" x14ac:dyDescent="0.25">
      <c r="A12" s="59" t="s">
        <v>103</v>
      </c>
      <c r="B12" s="16">
        <v>3724</v>
      </c>
      <c r="C12" s="16">
        <v>343</v>
      </c>
      <c r="D12" s="16">
        <v>36</v>
      </c>
      <c r="E12" s="16">
        <v>107</v>
      </c>
      <c r="F12" s="16">
        <v>356</v>
      </c>
      <c r="G12" s="16">
        <v>129</v>
      </c>
      <c r="H12" s="16">
        <v>404</v>
      </c>
      <c r="I12" s="16"/>
      <c r="J12" s="16"/>
      <c r="K12" s="38"/>
    </row>
    <row r="13" spans="1:51" s="12" customFormat="1" ht="15" x14ac:dyDescent="0.25">
      <c r="A13" s="59" t="s">
        <v>125</v>
      </c>
      <c r="B13" s="64">
        <v>3724</v>
      </c>
      <c r="C13" s="64">
        <v>343</v>
      </c>
      <c r="D13" s="64">
        <v>36</v>
      </c>
      <c r="E13" s="65">
        <v>107</v>
      </c>
      <c r="F13" s="64">
        <v>356</v>
      </c>
      <c r="G13" s="65">
        <v>129</v>
      </c>
      <c r="H13" s="64">
        <v>404</v>
      </c>
      <c r="I13" s="66"/>
      <c r="J13" s="38"/>
      <c r="K13" s="38"/>
    </row>
    <row r="14" spans="1:51" s="43" customFormat="1" ht="15.75" thickBot="1" x14ac:dyDescent="0.3">
      <c r="A14" s="70" t="s">
        <v>132</v>
      </c>
      <c r="B14" s="34" t="s">
        <v>75</v>
      </c>
      <c r="C14" s="34" t="s">
        <v>65</v>
      </c>
      <c r="D14" s="34" t="s">
        <v>76</v>
      </c>
      <c r="E14" s="34" t="s">
        <v>78</v>
      </c>
      <c r="F14" s="37" t="s">
        <v>79</v>
      </c>
      <c r="G14" s="41" t="s">
        <v>80</v>
      </c>
      <c r="H14" s="41" t="s">
        <v>81</v>
      </c>
      <c r="I14" s="67"/>
      <c r="J14" s="68"/>
      <c r="K14" s="69"/>
    </row>
    <row r="15" spans="1:51" s="12" customFormat="1" ht="15.75" outlineLevel="1" thickTop="1" x14ac:dyDescent="0.25">
      <c r="A15" s="59" t="s">
        <v>129</v>
      </c>
      <c r="B15" s="17" t="s">
        <v>135</v>
      </c>
      <c r="C15" s="17" t="s">
        <v>62</v>
      </c>
      <c r="D15" s="17" t="s">
        <v>77</v>
      </c>
      <c r="E15" s="17" t="s">
        <v>77</v>
      </c>
      <c r="F15" s="17" t="s">
        <v>24</v>
      </c>
      <c r="G15" s="17" t="s">
        <v>77</v>
      </c>
      <c r="H15" s="17" t="s">
        <v>62</v>
      </c>
      <c r="I15" s="17"/>
      <c r="J15" s="39"/>
      <c r="K15" s="38"/>
    </row>
    <row r="16" spans="1:51" s="12" customFormat="1" ht="15" outlineLevel="1" x14ac:dyDescent="0.25">
      <c r="A16" s="59" t="s">
        <v>130</v>
      </c>
      <c r="B16" s="16">
        <v>0.27</v>
      </c>
      <c r="C16" s="16">
        <v>29.61</v>
      </c>
      <c r="D16" s="16">
        <v>6.99</v>
      </c>
      <c r="E16" s="16">
        <v>13.66</v>
      </c>
      <c r="F16" s="16">
        <v>0.79</v>
      </c>
      <c r="G16" s="16">
        <v>12.19</v>
      </c>
      <c r="H16" s="16">
        <v>0.54</v>
      </c>
      <c r="I16" s="16"/>
      <c r="J16" s="39"/>
      <c r="K16" s="38"/>
    </row>
    <row r="17" spans="1:11" s="12" customFormat="1" ht="15" outlineLevel="1" x14ac:dyDescent="0.25">
      <c r="A17" s="59" t="s">
        <v>103</v>
      </c>
      <c r="B17" s="16">
        <v>207</v>
      </c>
      <c r="C17" s="16">
        <v>261</v>
      </c>
      <c r="D17" s="16">
        <v>29</v>
      </c>
      <c r="E17" s="16">
        <v>130</v>
      </c>
      <c r="F17" s="16">
        <v>29</v>
      </c>
      <c r="G17" s="16">
        <v>284</v>
      </c>
      <c r="H17" s="16">
        <v>90</v>
      </c>
      <c r="I17" s="16"/>
      <c r="J17" s="39"/>
      <c r="K17" s="38"/>
    </row>
    <row r="18" spans="1:11" s="12" customFormat="1" ht="15.75" thickBot="1" x14ac:dyDescent="0.3">
      <c r="A18" s="60" t="s">
        <v>125</v>
      </c>
      <c r="B18" s="18">
        <v>207.27</v>
      </c>
      <c r="C18" s="18">
        <v>290.61</v>
      </c>
      <c r="D18" s="18">
        <v>35.99</v>
      </c>
      <c r="E18" s="18">
        <v>143.66</v>
      </c>
      <c r="F18" s="18">
        <v>29.79</v>
      </c>
      <c r="G18" s="18">
        <v>296.19</v>
      </c>
      <c r="H18" s="18">
        <v>90.54</v>
      </c>
      <c r="I18" s="18"/>
      <c r="J18" s="39"/>
      <c r="K18" s="38"/>
    </row>
    <row r="19" spans="1:11" s="43" customFormat="1" ht="16.5" thickTop="1" thickBot="1" x14ac:dyDescent="0.3">
      <c r="A19" s="70" t="s">
        <v>133</v>
      </c>
      <c r="B19" s="34" t="s">
        <v>154</v>
      </c>
      <c r="C19" s="34" t="s">
        <v>155</v>
      </c>
      <c r="D19" s="34" t="s">
        <v>156</v>
      </c>
      <c r="E19" s="34" t="s">
        <v>159</v>
      </c>
      <c r="F19" s="37" t="s">
        <v>158</v>
      </c>
      <c r="G19" s="41"/>
      <c r="H19" s="41"/>
      <c r="I19" s="67"/>
      <c r="J19" s="68"/>
      <c r="K19" s="69"/>
    </row>
    <row r="20" spans="1:11" s="12" customFormat="1" ht="15.75" outlineLevel="1" thickTop="1" x14ac:dyDescent="0.25">
      <c r="A20" s="71" t="s">
        <v>136</v>
      </c>
      <c r="B20" s="17" t="s">
        <v>135</v>
      </c>
      <c r="C20" s="17" t="s">
        <v>134</v>
      </c>
      <c r="D20" s="17" t="s">
        <v>140</v>
      </c>
      <c r="E20" s="17" t="s">
        <v>142</v>
      </c>
      <c r="F20" s="17" t="s">
        <v>143</v>
      </c>
      <c r="G20" s="17"/>
      <c r="H20" s="17"/>
      <c r="I20" s="17"/>
      <c r="J20" s="39"/>
      <c r="K20" s="38"/>
    </row>
    <row r="21" spans="1:11" s="12" customFormat="1" ht="15" outlineLevel="1" x14ac:dyDescent="0.25">
      <c r="A21" s="59" t="s">
        <v>130</v>
      </c>
      <c r="B21" s="16" t="s">
        <v>3</v>
      </c>
      <c r="C21" s="16" t="s">
        <v>3</v>
      </c>
      <c r="D21" s="16" t="s">
        <v>3</v>
      </c>
      <c r="E21" s="16" t="s">
        <v>3</v>
      </c>
      <c r="F21" s="16" t="s">
        <v>3</v>
      </c>
      <c r="G21" s="42"/>
      <c r="H21" s="42"/>
      <c r="J21" s="39"/>
      <c r="K21" s="38"/>
    </row>
    <row r="22" spans="1:11" s="12" customFormat="1" ht="15" outlineLevel="1" x14ac:dyDescent="0.25">
      <c r="A22" s="59" t="s">
        <v>137</v>
      </c>
      <c r="B22" s="16">
        <v>100</v>
      </c>
      <c r="C22" s="16">
        <v>500</v>
      </c>
      <c r="D22" s="16">
        <v>100</v>
      </c>
      <c r="E22" s="16">
        <v>20</v>
      </c>
      <c r="F22" s="16">
        <v>20</v>
      </c>
      <c r="G22" s="42"/>
      <c r="H22" s="42"/>
      <c r="J22" s="39"/>
      <c r="K22" s="38"/>
    </row>
    <row r="23" spans="1:11" s="12" customFormat="1" ht="15.75" thickBot="1" x14ac:dyDescent="0.3">
      <c r="A23" s="60" t="s">
        <v>138</v>
      </c>
      <c r="B23" s="18">
        <v>100</v>
      </c>
      <c r="C23" s="18">
        <v>500</v>
      </c>
      <c r="D23" s="18">
        <v>100</v>
      </c>
      <c r="E23" s="18">
        <v>20</v>
      </c>
      <c r="F23" s="18">
        <v>20</v>
      </c>
      <c r="G23" s="18"/>
      <c r="H23" s="18"/>
      <c r="I23" s="18"/>
      <c r="J23" s="39"/>
      <c r="K23" s="38"/>
    </row>
    <row r="24" spans="1:11" s="43" customFormat="1" ht="16.5" thickTop="1" thickBot="1" x14ac:dyDescent="0.3">
      <c r="A24" s="70" t="s">
        <v>144</v>
      </c>
      <c r="B24" s="34" t="s">
        <v>75</v>
      </c>
      <c r="C24" s="34" t="s">
        <v>65</v>
      </c>
      <c r="D24" s="34" t="s">
        <v>139</v>
      </c>
      <c r="E24" s="34" t="s">
        <v>141</v>
      </c>
      <c r="F24" s="41" t="s">
        <v>81</v>
      </c>
      <c r="G24" s="41" t="s">
        <v>80</v>
      </c>
      <c r="H24" s="41"/>
      <c r="I24" s="67"/>
      <c r="J24" s="68"/>
      <c r="K24" s="69"/>
    </row>
    <row r="25" spans="1:11" s="12" customFormat="1" ht="15.75" outlineLevel="1" thickTop="1" x14ac:dyDescent="0.25">
      <c r="A25" s="59" t="s">
        <v>129</v>
      </c>
      <c r="B25" s="16" t="s">
        <v>3</v>
      </c>
      <c r="C25" s="16" t="s">
        <v>3</v>
      </c>
      <c r="D25" s="16" t="s">
        <v>3</v>
      </c>
      <c r="E25" s="16" t="s">
        <v>3</v>
      </c>
      <c r="F25" s="16" t="s">
        <v>3</v>
      </c>
      <c r="G25" s="16" t="s">
        <v>3</v>
      </c>
      <c r="H25" s="17"/>
      <c r="I25" s="17"/>
      <c r="J25" s="39"/>
      <c r="K25" s="38"/>
    </row>
    <row r="26" spans="1:11" s="12" customFormat="1" ht="15" outlineLevel="1" x14ac:dyDescent="0.25">
      <c r="A26" s="59" t="s">
        <v>130</v>
      </c>
      <c r="B26" s="16" t="s">
        <v>3</v>
      </c>
      <c r="C26" s="16" t="s">
        <v>3</v>
      </c>
      <c r="D26" s="16" t="s">
        <v>3</v>
      </c>
      <c r="E26" s="16" t="s">
        <v>3</v>
      </c>
      <c r="F26" s="16" t="s">
        <v>3</v>
      </c>
      <c r="G26" s="16" t="s">
        <v>3</v>
      </c>
      <c r="H26" s="16"/>
      <c r="I26" s="16"/>
      <c r="J26" s="39"/>
      <c r="K26" s="38"/>
    </row>
    <row r="27" spans="1:11" s="12" customFormat="1" ht="15" outlineLevel="1" x14ac:dyDescent="0.25">
      <c r="A27" s="59" t="s">
        <v>103</v>
      </c>
      <c r="B27" s="16" t="s">
        <v>145</v>
      </c>
      <c r="C27" s="16" t="s">
        <v>145</v>
      </c>
      <c r="D27" s="16" t="s">
        <v>145</v>
      </c>
      <c r="E27" s="16" t="s">
        <v>145</v>
      </c>
      <c r="F27" s="16" t="s">
        <v>145</v>
      </c>
      <c r="G27" s="16" t="s">
        <v>145</v>
      </c>
      <c r="H27" s="16"/>
      <c r="I27" s="16"/>
      <c r="J27" s="39"/>
      <c r="K27" s="38"/>
    </row>
    <row r="28" spans="1:11" s="12" customFormat="1" ht="15.75" thickBot="1" x14ac:dyDescent="0.3">
      <c r="A28" s="60" t="s">
        <v>125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/>
      <c r="I28" s="18"/>
      <c r="J28" s="39"/>
      <c r="K28" s="38"/>
    </row>
    <row r="29" spans="1:11" ht="16.5" thickTop="1" thickBot="1" x14ac:dyDescent="0.3">
      <c r="A29" s="70" t="s">
        <v>146</v>
      </c>
      <c r="B29" s="34" t="s">
        <v>154</v>
      </c>
      <c r="C29" s="34" t="s">
        <v>155</v>
      </c>
      <c r="D29" s="34" t="s">
        <v>156</v>
      </c>
      <c r="E29" s="34" t="s">
        <v>157</v>
      </c>
      <c r="F29" s="37" t="s">
        <v>158</v>
      </c>
      <c r="G29" s="41"/>
      <c r="H29" s="41"/>
      <c r="I29" s="41"/>
      <c r="J29" s="67"/>
      <c r="K29" s="68"/>
    </row>
    <row r="30" spans="1:11" ht="15.75" thickTop="1" x14ac:dyDescent="0.2">
      <c r="A30" s="71" t="s">
        <v>136</v>
      </c>
      <c r="B30" s="17" t="s">
        <v>135</v>
      </c>
      <c r="C30" s="17" t="s">
        <v>134</v>
      </c>
      <c r="D30" s="17" t="s">
        <v>140</v>
      </c>
      <c r="E30" s="17" t="s">
        <v>142</v>
      </c>
      <c r="F30" s="17" t="s">
        <v>143</v>
      </c>
    </row>
    <row r="31" spans="1:11" ht="15" x14ac:dyDescent="0.2">
      <c r="A31" s="59" t="s">
        <v>130</v>
      </c>
      <c r="B31" s="16" t="s">
        <v>3</v>
      </c>
      <c r="C31" s="16" t="s">
        <v>3</v>
      </c>
      <c r="D31" s="16" t="s">
        <v>3</v>
      </c>
      <c r="E31" s="16" t="s">
        <v>3</v>
      </c>
      <c r="F31" s="16" t="s">
        <v>3</v>
      </c>
    </row>
    <row r="32" spans="1:11" ht="15" x14ac:dyDescent="0.2">
      <c r="A32" s="59" t="s">
        <v>137</v>
      </c>
      <c r="B32" s="16" t="s">
        <v>227</v>
      </c>
      <c r="C32" s="16" t="s">
        <v>227</v>
      </c>
      <c r="D32" s="16" t="s">
        <v>227</v>
      </c>
      <c r="E32" s="16" t="s">
        <v>227</v>
      </c>
      <c r="F32" s="16" t="s">
        <v>227</v>
      </c>
      <c r="G32" s="16"/>
    </row>
    <row r="33" spans="1:7" ht="15.75" thickBot="1" x14ac:dyDescent="0.25">
      <c r="A33" s="60" t="s">
        <v>138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/>
    </row>
    <row r="34" spans="1:7" ht="16.5" thickTop="1" thickBot="1" x14ac:dyDescent="0.3">
      <c r="A34" s="70" t="s">
        <v>147</v>
      </c>
      <c r="B34" s="34"/>
      <c r="C34" s="34"/>
      <c r="D34" s="34"/>
      <c r="E34" s="34"/>
      <c r="F34" s="37"/>
      <c r="G34" s="41"/>
    </row>
    <row r="35" spans="1:7" ht="15.75" thickTop="1" x14ac:dyDescent="0.2">
      <c r="A35" s="72" t="s">
        <v>160</v>
      </c>
      <c r="B35" s="17"/>
      <c r="C35" s="17"/>
      <c r="D35" s="17"/>
      <c r="E35" s="17"/>
      <c r="F35" s="17"/>
    </row>
    <row r="36" spans="1:7" ht="15.75" thickBot="1" x14ac:dyDescent="0.3">
      <c r="A36" s="70" t="s">
        <v>148</v>
      </c>
      <c r="B36" s="34" t="s">
        <v>149</v>
      </c>
      <c r="C36" s="34" t="s">
        <v>150</v>
      </c>
      <c r="D36" s="34" t="s">
        <v>151</v>
      </c>
      <c r="E36" s="34" t="s">
        <v>152</v>
      </c>
      <c r="F36" s="37" t="s">
        <v>153</v>
      </c>
      <c r="G36" s="41"/>
    </row>
    <row r="37" spans="1:7" ht="15.75" thickTop="1" x14ac:dyDescent="0.2">
      <c r="A37" s="71" t="s">
        <v>136</v>
      </c>
      <c r="B37" s="17" t="s">
        <v>135</v>
      </c>
      <c r="C37" s="17" t="s">
        <v>134</v>
      </c>
      <c r="D37" s="17" t="s">
        <v>140</v>
      </c>
      <c r="E37" s="17" t="s">
        <v>142</v>
      </c>
      <c r="F37" s="17" t="s">
        <v>143</v>
      </c>
    </row>
    <row r="38" spans="1:7" ht="15" x14ac:dyDescent="0.2">
      <c r="A38" s="59" t="s">
        <v>130</v>
      </c>
      <c r="B38" s="16">
        <v>5.0000000000000001E-3</v>
      </c>
      <c r="C38" s="16">
        <v>0.5</v>
      </c>
      <c r="D38" s="16">
        <v>0.5</v>
      </c>
      <c r="E38" s="16">
        <v>0.5</v>
      </c>
      <c r="F38" s="16">
        <v>0.5</v>
      </c>
    </row>
    <row r="39" spans="1:7" ht="15" x14ac:dyDescent="0.2">
      <c r="A39" s="59" t="s">
        <v>137</v>
      </c>
      <c r="B39" s="16" t="s">
        <v>227</v>
      </c>
      <c r="C39" s="16" t="s">
        <v>227</v>
      </c>
      <c r="D39" s="16" t="s">
        <v>227</v>
      </c>
      <c r="E39" s="16" t="s">
        <v>227</v>
      </c>
      <c r="F39" s="16" t="s">
        <v>227</v>
      </c>
      <c r="G39" s="16"/>
    </row>
    <row r="40" spans="1:7" ht="15.75" thickBot="1" x14ac:dyDescent="0.25">
      <c r="A40" s="60" t="s">
        <v>138</v>
      </c>
      <c r="B40" s="18"/>
      <c r="C40" s="18"/>
      <c r="D40" s="18"/>
      <c r="E40" s="18"/>
      <c r="F40" s="18"/>
      <c r="G40" s="18"/>
    </row>
    <row r="41" spans="1:7" ht="13.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Competitive Analysis</vt:lpstr>
      <vt:lpstr>SPREADS Commecians</vt:lpstr>
      <vt:lpstr>CRYPTO COMMECIANS</vt:lpstr>
      <vt:lpstr>'Competitive Analysis'!Print_Area</vt:lpstr>
    </vt:vector>
  </TitlesOfParts>
  <Company>HubSpot,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Competitive Analysis</dc:title>
  <cp:keywords>Competitive Analysis Template, Website, product, social media</cp:keywords>
  <cp:lastModifiedBy>elham sarvari</cp:lastModifiedBy>
  <cp:lastPrinted>2019-07-17T02:50:35Z</cp:lastPrinted>
  <dcterms:created xsi:type="dcterms:W3CDTF">2018-08-03T11:10:34Z</dcterms:created>
  <dcterms:modified xsi:type="dcterms:W3CDTF">2024-05-07T18:49:54Z</dcterms:modified>
  <cp:category/>
</cp:coreProperties>
</file>